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問1" sheetId="1" r:id="rId1"/>
    <sheet name="問2" sheetId="2" r:id="rId2"/>
    <sheet name="問3" sheetId="3" r:id="rId3"/>
    <sheet name="問4" sheetId="4" r:id="rId4"/>
    <sheet name="問5" sheetId="5" r:id="rId5"/>
    <sheet name="問6" sheetId="6" r:id="rId6"/>
    <sheet name="問7" sheetId="7" r:id="rId7"/>
  </sheets>
  <definedNames>
    <definedName name="_xlnm.Print_Area" localSheetId="0">'問1'!$A$2:$K$28</definedName>
  </definedNames>
  <calcPr fullCalcOnLoad="1"/>
</workbook>
</file>

<file path=xl/comments2.xml><?xml version="1.0" encoding="utf-8"?>
<comments xmlns="http://schemas.openxmlformats.org/spreadsheetml/2006/main">
  <authors>
    <author>Ap</author>
  </authors>
  <commentList>
    <comment ref="B15" authorId="0">
      <text>
        <r>
          <rPr>
            <sz val="9"/>
            <rFont val="ＭＳ Ｐゴシック"/>
            <family val="3"/>
          </rPr>
          <t xml:space="preserve">締め日は、月末です。
</t>
        </r>
      </text>
    </comment>
    <comment ref="B48" authorId="0">
      <text>
        <r>
          <rPr>
            <sz val="9"/>
            <rFont val="ＭＳ Ｐゴシック"/>
            <family val="3"/>
          </rPr>
          <t xml:space="preserve">締め日は、月末です。
</t>
        </r>
      </text>
    </comment>
  </commentList>
</comments>
</file>

<file path=xl/sharedStrings.xml><?xml version="1.0" encoding="utf-8"?>
<sst xmlns="http://schemas.openxmlformats.org/spreadsheetml/2006/main" count="266" uniqueCount="146">
  <si>
    <t>単価</t>
  </si>
  <si>
    <t>合計</t>
  </si>
  <si>
    <t>数量</t>
  </si>
  <si>
    <t>金額</t>
  </si>
  <si>
    <t>No.101</t>
  </si>
  <si>
    <t>請 求 書　</t>
  </si>
  <si>
    <t>（株）ＭＯＵＳ商事　御中</t>
  </si>
  <si>
    <t>マイクロ工業株式会社</t>
  </si>
  <si>
    <t>下記の通り御請求申し上げます</t>
  </si>
  <si>
    <t>東京都港区西新橋99-99-99</t>
  </si>
  <si>
    <t>TEL:03-9999-9999</t>
  </si>
  <si>
    <t>&lt;当月売上明細&gt;</t>
  </si>
  <si>
    <t>前月残高</t>
  </si>
  <si>
    <t>単　価</t>
  </si>
  <si>
    <t>数　量</t>
  </si>
  <si>
    <t>合　計</t>
  </si>
  <si>
    <t>当月入金額</t>
  </si>
  <si>
    <t>オリック</t>
  </si>
  <si>
    <t>当月繰越額</t>
  </si>
  <si>
    <t>マリーン</t>
  </si>
  <si>
    <t>当月買上額</t>
  </si>
  <si>
    <t>ファイター</t>
  </si>
  <si>
    <t>(消費税)</t>
  </si>
  <si>
    <t>ライオン</t>
  </si>
  <si>
    <t>ご請求額</t>
  </si>
  <si>
    <t>小　計</t>
  </si>
  <si>
    <t>消費税</t>
  </si>
  <si>
    <t>オリック</t>
  </si>
  <si>
    <t>マリーン</t>
  </si>
  <si>
    <t>ファイター</t>
  </si>
  <si>
    <t>ご請求額</t>
  </si>
  <si>
    <t>旅行先(期間）</t>
  </si>
  <si>
    <t>価格（円）</t>
  </si>
  <si>
    <t>割引率（％）</t>
  </si>
  <si>
    <t>優待価格(円)</t>
  </si>
  <si>
    <t>パリ（２０）</t>
  </si>
  <si>
    <t>ロンドン（１５）</t>
  </si>
  <si>
    <t>イタリア（１０）</t>
  </si>
  <si>
    <t>ドイツ（１２）</t>
  </si>
  <si>
    <t>ハワイ（２０）</t>
  </si>
  <si>
    <t>ニューヨーク（２０）</t>
  </si>
  <si>
    <t>ロサンゼルス（１５）</t>
  </si>
  <si>
    <t>カナダ（１２）</t>
  </si>
  <si>
    <t>オーストラリア（１４）</t>
  </si>
  <si>
    <t>中国（１０）</t>
  </si>
  <si>
    <t>シンガポール（８）</t>
  </si>
  <si>
    <t>売上予算実績管理表</t>
  </si>
  <si>
    <t>受注予算:</t>
  </si>
  <si>
    <t>単位:千円</t>
  </si>
  <si>
    <t>実  績</t>
  </si>
  <si>
    <t>見込み</t>
  </si>
  <si>
    <t>課名</t>
  </si>
  <si>
    <t>4月</t>
  </si>
  <si>
    <t>5月</t>
  </si>
  <si>
    <t>6月</t>
  </si>
  <si>
    <t>7月</t>
  </si>
  <si>
    <t>8月</t>
  </si>
  <si>
    <t>9月</t>
  </si>
  <si>
    <t>総 計</t>
  </si>
  <si>
    <t>１課</t>
  </si>
  <si>
    <t>２課</t>
  </si>
  <si>
    <t>３課</t>
  </si>
  <si>
    <t>４課</t>
  </si>
  <si>
    <t>累計</t>
  </si>
  <si>
    <t>問題</t>
  </si>
  <si>
    <t>色の部分に計算式をいれてください</t>
  </si>
  <si>
    <t>売上予算実績管理表</t>
  </si>
  <si>
    <t>受注予算：</t>
  </si>
  <si>
    <t>単位：千円</t>
  </si>
  <si>
    <t>課名</t>
  </si>
  <si>
    <t>4月</t>
  </si>
  <si>
    <t>実績計</t>
  </si>
  <si>
    <t>見込計</t>
  </si>
  <si>
    <t>総 計</t>
  </si>
  <si>
    <t>1課</t>
  </si>
  <si>
    <t>2課</t>
  </si>
  <si>
    <t>3課</t>
  </si>
  <si>
    <t>4課</t>
  </si>
  <si>
    <t>合計</t>
  </si>
  <si>
    <t>累計</t>
  </si>
  <si>
    <t>開始年</t>
  </si>
  <si>
    <t>開始月</t>
  </si>
  <si>
    <t>終了年</t>
  </si>
  <si>
    <t>終了月</t>
  </si>
  <si>
    <t>期間（月数）</t>
  </si>
  <si>
    <t>10月</t>
  </si>
  <si>
    <t>11月</t>
  </si>
  <si>
    <t>12月</t>
  </si>
  <si>
    <t>1月</t>
  </si>
  <si>
    <t>2月</t>
  </si>
  <si>
    <t>3月</t>
  </si>
  <si>
    <t>「優待価格」とは割引後の価格のことです。</t>
  </si>
  <si>
    <r>
      <t>Ｄ列に「</t>
    </r>
    <r>
      <rPr>
        <b/>
        <sz val="14"/>
        <color indexed="12"/>
        <rFont val="ＭＳ Ｐゴシック"/>
        <family val="3"/>
      </rPr>
      <t>優待価格</t>
    </r>
    <r>
      <rPr>
        <sz val="14"/>
        <color indexed="12"/>
        <rFont val="ＭＳ Ｐゴシック"/>
        <family val="3"/>
      </rPr>
      <t>｣を計算する式を入力しなさい。</t>
    </r>
  </si>
  <si>
    <t>計算式は、コピーできるように作りなさい。</t>
  </si>
  <si>
    <t>学校別試験成績一覧</t>
  </si>
  <si>
    <t>校名</t>
  </si>
  <si>
    <t>人数</t>
  </si>
  <si>
    <t>平均点</t>
  </si>
  <si>
    <t>たまプラ校</t>
  </si>
  <si>
    <t>青葉校</t>
  </si>
  <si>
    <t>あざみ野校</t>
  </si>
  <si>
    <t>平均</t>
  </si>
  <si>
    <t>お買い上げ票（キャンペーン期間専用）</t>
  </si>
  <si>
    <t>品名</t>
  </si>
  <si>
    <t>消費税率</t>
  </si>
  <si>
    <t>ケース</t>
  </si>
  <si>
    <t>キャンペーン期間値引率</t>
  </si>
  <si>
    <t>マザーボード</t>
  </si>
  <si>
    <t>ＣＰＵ</t>
  </si>
  <si>
    <t>メモリ</t>
  </si>
  <si>
    <t>ハードディスクドライブ</t>
  </si>
  <si>
    <t>ビデオカード</t>
  </si>
  <si>
    <t>キーボード</t>
  </si>
  <si>
    <t>マウス</t>
  </si>
  <si>
    <t>ＣＲＴモニタ</t>
  </si>
  <si>
    <t>合計金額</t>
  </si>
  <si>
    <t>キャンペーン期間値引額</t>
  </si>
  <si>
    <t>消費税額</t>
  </si>
  <si>
    <t>税込合計金額</t>
  </si>
  <si>
    <t>ＣＲＴモニタ</t>
  </si>
  <si>
    <t>=SUM(D42:D50)</t>
  </si>
  <si>
    <t>=B52+B53+B54</t>
  </si>
  <si>
    <t>=G49*H49</t>
  </si>
  <si>
    <t>=G50*H50</t>
  </si>
  <si>
    <t>=G51*H51</t>
  </si>
  <si>
    <t>=G52*H52</t>
  </si>
  <si>
    <t>=SUM(I49:I52)</t>
  </si>
  <si>
    <t>=I53*0.08</t>
  </si>
  <si>
    <t>=SUM(I53:I54)</t>
  </si>
  <si>
    <t>=C48-C49</t>
  </si>
  <si>
    <t>=I53</t>
  </si>
  <si>
    <t>=I54</t>
  </si>
  <si>
    <t>=SUM(C50:C52)</t>
  </si>
  <si>
    <t>=B55*(1-C55)</t>
  </si>
  <si>
    <t>=B56*(1-C56)</t>
  </si>
  <si>
    <t>=B57*(1-C57)</t>
  </si>
  <si>
    <t>=B58*(1-C58)</t>
  </si>
  <si>
    <t>=B59*(1-C59)</t>
  </si>
  <si>
    <t>=B60*(1-C60)</t>
  </si>
  <si>
    <t>=B61*(1-C61)</t>
  </si>
  <si>
    <t>=B62*(1-C62)</t>
  </si>
  <si>
    <t>=B63*(1-C63)</t>
  </si>
  <si>
    <t>=B64*(1-C64)</t>
  </si>
  <si>
    <t>=B65*(1-C65)</t>
  </si>
  <si>
    <t>=-B52*G42</t>
  </si>
  <si>
    <t>=(B52+B53)*G41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</si>
</sst>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&quot; 種類&quot;"/>
    <numFmt numFmtId="178" formatCode="[$-411]ggg\ e&quot;年&quot;m&quot;月&quot;"/>
    <numFmt numFmtId="179" formatCode="[$-411]ge\.m\.daaa"/>
    <numFmt numFmtId="180" formatCode="#,##0.0;[Red]\-#,##0.0"/>
    <numFmt numFmtId="181" formatCode="0.0"/>
    <numFmt numFmtId="182" formatCode="#&quot;月分請求合計&quot;"/>
    <numFmt numFmtId="183" formatCode="&quot;¥&quot;#,##0_);[Red]\(&quot;¥&quot;#,##0\)"/>
    <numFmt numFmtId="184" formatCode="#,##0&quot;枚&quot;"/>
    <numFmt numFmtId="185" formatCode="#,##0_);[Red]\(#,##0\)"/>
    <numFmt numFmtId="186" formatCode="0.0000"/>
    <numFmt numFmtId="187" formatCode="0.000"/>
    <numFmt numFmtId="188" formatCode="&quot;¥&quot;#,###,"/>
    <numFmt numFmtId="189" formatCode="#,###,"/>
  </numFmts>
  <fonts count="7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6"/>
      <color indexed="18"/>
      <name val="ＦＡ ゴシック"/>
      <family val="3"/>
    </font>
    <font>
      <b/>
      <u val="single"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12"/>
      <name val="ＦＡ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明朝"/>
      <family val="1"/>
    </font>
    <font>
      <sz val="14"/>
      <color indexed="10"/>
      <name val="ＭＳ Ｐゴシック"/>
      <family val="3"/>
    </font>
    <font>
      <b/>
      <sz val="14"/>
      <color indexed="5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66FF"/>
      <name val="ＭＳ ゴシック"/>
      <family val="3"/>
    </font>
    <font>
      <sz val="11"/>
      <color rgb="FF0066FF"/>
      <name val="明朝"/>
      <family val="1"/>
    </font>
    <font>
      <b/>
      <sz val="8"/>
      <name val="明朝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 tint="0.599960029125213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ck"/>
      <top style="thin"/>
      <bottom style="thin"/>
    </border>
    <border>
      <left style="thick"/>
      <right style="thin"/>
      <top style="thin"/>
      <bottom style="thick"/>
    </border>
    <border diagonalUp="1">
      <left style="double"/>
      <right style="thick"/>
      <top style="thin"/>
      <bottom style="thick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hair">
        <color indexed="10"/>
      </bottom>
    </border>
    <border>
      <left style="thick">
        <color indexed="10"/>
      </left>
      <right style="thick">
        <color indexed="10"/>
      </right>
      <top style="hair">
        <color indexed="10"/>
      </top>
      <bottom style="hair">
        <color indexed="10"/>
      </bottom>
    </border>
    <border>
      <left style="thick">
        <color indexed="10"/>
      </left>
      <right style="thick">
        <color indexed="10"/>
      </right>
      <top style="hair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hair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dotted">
        <color rgb="FFFF0000"/>
      </bottom>
    </border>
    <border>
      <left style="medium">
        <color rgb="FFFF0000"/>
      </left>
      <right style="medium">
        <color rgb="FFFF0000"/>
      </right>
      <top style="dotted">
        <color rgb="FFFF0000"/>
      </top>
      <bottom style="dotted">
        <color rgb="FFFF0000"/>
      </bottom>
    </border>
    <border>
      <left style="medium">
        <color rgb="FFFF0000"/>
      </left>
      <right style="medium">
        <color rgb="FFFF0000"/>
      </right>
      <top style="dotted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3" fillId="0" borderId="0">
      <alignment/>
      <protection/>
    </xf>
    <xf numFmtId="0" fontId="7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4" fontId="0" fillId="0" borderId="13" xfId="0" applyNumberForma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4" fillId="0" borderId="0" xfId="60" applyFont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Alignment="1">
      <alignment/>
    </xf>
    <xf numFmtId="58" fontId="0" fillId="0" borderId="0" xfId="0" applyNumberFormat="1" applyBorder="1" applyAlignment="1">
      <alignment/>
    </xf>
    <xf numFmtId="0" fontId="0" fillId="0" borderId="0" xfId="0" applyBorder="1" applyAlignment="1" applyProtection="1" quotePrefix="1">
      <alignment horizontal="right"/>
      <protection/>
    </xf>
    <xf numFmtId="0" fontId="17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left"/>
      <protection/>
    </xf>
    <xf numFmtId="38" fontId="4" fillId="0" borderId="10" xfId="48" applyFont="1" applyBorder="1" applyAlignment="1">
      <alignment/>
    </xf>
    <xf numFmtId="185" fontId="5" fillId="0" borderId="10" xfId="48" applyNumberFormat="1" applyFont="1" applyBorder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 applyProtection="1">
      <alignment horizontal="center"/>
      <protection/>
    </xf>
    <xf numFmtId="0" fontId="12" fillId="0" borderId="10" xfId="60" applyFont="1" applyBorder="1" applyProtection="1">
      <alignment/>
      <protection/>
    </xf>
    <xf numFmtId="38" fontId="12" fillId="0" borderId="10" xfId="48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8" fontId="4" fillId="0" borderId="10" xfId="48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/>
    </xf>
    <xf numFmtId="38" fontId="0" fillId="35" borderId="10" xfId="48" applyFont="1" applyFill="1" applyBorder="1" applyAlignment="1">
      <alignment/>
    </xf>
    <xf numFmtId="9" fontId="0" fillId="35" borderId="10" xfId="42" applyFont="1" applyFill="1" applyBorder="1" applyAlignment="1">
      <alignment/>
    </xf>
    <xf numFmtId="38" fontId="0" fillId="36" borderId="10" xfId="48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9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distributed"/>
    </xf>
    <xf numFmtId="189" fontId="4" fillId="0" borderId="16" xfId="0" applyNumberFormat="1" applyFont="1" applyBorder="1" applyAlignment="1">
      <alignment horizontal="center"/>
    </xf>
    <xf numFmtId="189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distributed"/>
    </xf>
    <xf numFmtId="189" fontId="5" fillId="0" borderId="19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5" fillId="0" borderId="20" xfId="0" applyNumberFormat="1" applyFont="1" applyBorder="1" applyAlignment="1">
      <alignment/>
    </xf>
    <xf numFmtId="189" fontId="5" fillId="0" borderId="21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89" fontId="5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189" fontId="5" fillId="0" borderId="24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4" fillId="37" borderId="26" xfId="0" applyFont="1" applyFill="1" applyBorder="1" applyAlignment="1">
      <alignment/>
    </xf>
    <xf numFmtId="188" fontId="4" fillId="37" borderId="27" xfId="0" applyNumberFormat="1" applyFont="1" applyFill="1" applyBorder="1" applyAlignment="1">
      <alignment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9" fontId="0" fillId="0" borderId="35" xfId="48" applyNumberFormat="1" applyFont="1" applyBorder="1" applyAlignment="1">
      <alignment/>
    </xf>
    <xf numFmtId="189" fontId="0" fillId="0" borderId="10" xfId="48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89" fontId="0" fillId="0" borderId="36" xfId="48" applyNumberFormat="1" applyFont="1" applyBorder="1" applyAlignment="1">
      <alignment/>
    </xf>
    <xf numFmtId="189" fontId="0" fillId="0" borderId="17" xfId="48" applyNumberFormat="1" applyFont="1" applyBorder="1" applyAlignment="1">
      <alignment/>
    </xf>
    <xf numFmtId="189" fontId="0" fillId="0" borderId="37" xfId="48" applyNumberFormat="1" applyFont="1" applyBorder="1" applyAlignment="1">
      <alignment/>
    </xf>
    <xf numFmtId="189" fontId="4" fillId="36" borderId="38" xfId="0" applyNumberFormat="1" applyFont="1" applyFill="1" applyBorder="1" applyAlignment="1">
      <alignment horizontal="centerContinuous" vertical="center"/>
    </xf>
    <xf numFmtId="189" fontId="5" fillId="36" borderId="39" xfId="0" applyNumberFormat="1" applyFont="1" applyFill="1" applyBorder="1" applyAlignment="1">
      <alignment horizontal="centerContinuous" vertical="center"/>
    </xf>
    <xf numFmtId="0" fontId="4" fillId="36" borderId="40" xfId="0" applyFont="1" applyFill="1" applyBorder="1" applyAlignment="1">
      <alignment horizontal="centerContinuous" vertical="center"/>
    </xf>
    <xf numFmtId="0" fontId="24" fillId="40" borderId="41" xfId="0" applyFont="1" applyFill="1" applyBorder="1" applyAlignment="1">
      <alignment horizontal="center"/>
    </xf>
    <xf numFmtId="0" fontId="24" fillId="40" borderId="42" xfId="0" applyFont="1" applyFill="1" applyBorder="1" applyAlignment="1">
      <alignment horizontal="center"/>
    </xf>
    <xf numFmtId="0" fontId="24" fillId="40" borderId="43" xfId="0" applyFont="1" applyFill="1" applyBorder="1" applyAlignment="1">
      <alignment horizontal="center"/>
    </xf>
    <xf numFmtId="0" fontId="25" fillId="41" borderId="44" xfId="0" applyFont="1" applyFill="1" applyBorder="1" applyAlignment="1">
      <alignment/>
    </xf>
    <xf numFmtId="0" fontId="25" fillId="41" borderId="45" xfId="0" applyFont="1" applyFill="1" applyBorder="1" applyAlignment="1">
      <alignment/>
    </xf>
    <xf numFmtId="0" fontId="25" fillId="41" borderId="46" xfId="0" applyFont="1" applyFill="1" applyBorder="1" applyAlignment="1">
      <alignment/>
    </xf>
    <xf numFmtId="0" fontId="25" fillId="41" borderId="47" xfId="0" applyFont="1" applyFill="1" applyBorder="1" applyAlignment="1">
      <alignment/>
    </xf>
    <xf numFmtId="0" fontId="25" fillId="41" borderId="48" xfId="0" applyFont="1" applyFill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35" borderId="51" xfId="0" applyFont="1" applyFill="1" applyBorder="1" applyAlignment="1">
      <alignment horizontal="center"/>
    </xf>
    <xf numFmtId="181" fontId="5" fillId="0" borderId="52" xfId="0" applyNumberFormat="1" applyFont="1" applyBorder="1" applyAlignment="1">
      <alignment/>
    </xf>
    <xf numFmtId="37" fontId="0" fillId="0" borderId="51" xfId="0" applyNumberFormat="1" applyBorder="1" applyAlignment="1" applyProtection="1">
      <alignment/>
      <protection/>
    </xf>
    <xf numFmtId="37" fontId="0" fillId="33" borderId="51" xfId="0" applyNumberFormat="1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37" fontId="0" fillId="36" borderId="53" xfId="0" applyNumberFormat="1" applyFill="1" applyBorder="1" applyAlignment="1" applyProtection="1">
      <alignment/>
      <protection/>
    </xf>
    <xf numFmtId="37" fontId="0" fillId="36" borderId="54" xfId="0" applyNumberFormat="1" applyFill="1" applyBorder="1" applyAlignment="1" applyProtection="1">
      <alignment/>
      <protection/>
    </xf>
    <xf numFmtId="38" fontId="4" fillId="0" borderId="51" xfId="48" applyFont="1" applyBorder="1" applyAlignment="1">
      <alignment/>
    </xf>
    <xf numFmtId="38" fontId="4" fillId="0" borderId="51" xfId="48" applyFont="1" applyBorder="1" applyAlignment="1" quotePrefix="1">
      <alignment horizontal="center"/>
    </xf>
    <xf numFmtId="185" fontId="5" fillId="36" borderId="53" xfId="48" applyNumberFormat="1" applyFont="1" applyFill="1" applyBorder="1" applyAlignment="1">
      <alignment/>
    </xf>
    <xf numFmtId="185" fontId="5" fillId="36" borderId="54" xfId="48" applyNumberFormat="1" applyFont="1" applyFill="1" applyBorder="1" applyAlignment="1">
      <alignment/>
    </xf>
    <xf numFmtId="185" fontId="4" fillId="36" borderId="55" xfId="48" applyNumberFormat="1" applyFont="1" applyFill="1" applyBorder="1" applyAlignment="1">
      <alignment/>
    </xf>
    <xf numFmtId="37" fontId="0" fillId="36" borderId="56" xfId="0" applyNumberFormat="1" applyFill="1" applyBorder="1" applyAlignment="1" applyProtection="1">
      <alignment/>
      <protection/>
    </xf>
    <xf numFmtId="37" fontId="0" fillId="36" borderId="57" xfId="0" applyNumberFormat="1" applyFill="1" applyBorder="1" applyAlignment="1" applyProtection="1">
      <alignment/>
      <protection/>
    </xf>
    <xf numFmtId="37" fontId="0" fillId="36" borderId="58" xfId="0" applyNumberFormat="1" applyFill="1" applyBorder="1" applyAlignment="1" applyProtection="1">
      <alignment/>
      <protection/>
    </xf>
    <xf numFmtId="37" fontId="0" fillId="36" borderId="59" xfId="0" applyNumberFormat="1" applyFill="1" applyBorder="1" applyAlignment="1" applyProtection="1">
      <alignment/>
      <protection/>
    </xf>
    <xf numFmtId="0" fontId="8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61" xfId="0" applyBorder="1" applyAlignment="1">
      <alignment/>
    </xf>
    <xf numFmtId="0" fontId="19" fillId="35" borderId="0" xfId="0" applyFont="1" applyFill="1" applyBorder="1" applyAlignment="1">
      <alignment horizontal="right"/>
    </xf>
    <xf numFmtId="9" fontId="28" fillId="35" borderId="0" xfId="0" applyNumberFormat="1" applyFont="1" applyFill="1" applyAlignment="1">
      <alignment horizontal="right"/>
    </xf>
    <xf numFmtId="38" fontId="0" fillId="0" borderId="10" xfId="48" applyFont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51" xfId="0" applyFill="1" applyBorder="1" applyAlignment="1">
      <alignment horizontal="right"/>
    </xf>
    <xf numFmtId="0" fontId="19" fillId="35" borderId="51" xfId="0" applyFont="1" applyFill="1" applyBorder="1" applyAlignment="1">
      <alignment horizontal="right"/>
    </xf>
    <xf numFmtId="0" fontId="0" fillId="35" borderId="26" xfId="0" applyFill="1" applyBorder="1" applyAlignment="1">
      <alignment horizontal="right"/>
    </xf>
    <xf numFmtId="0" fontId="5" fillId="37" borderId="26" xfId="0" applyFont="1" applyFill="1" applyBorder="1" applyAlignment="1">
      <alignment horizontal="centerContinuous"/>
    </xf>
    <xf numFmtId="188" fontId="5" fillId="37" borderId="27" xfId="57" applyNumberFormat="1" applyFont="1" applyFill="1" applyBorder="1" applyAlignment="1">
      <alignment horizontal="center"/>
    </xf>
    <xf numFmtId="9" fontId="0" fillId="35" borderId="51" xfId="42" applyFont="1" applyFill="1" applyBorder="1" applyAlignment="1">
      <alignment/>
    </xf>
    <xf numFmtId="0" fontId="0" fillId="34" borderId="49" xfId="0" applyFill="1" applyBorder="1" applyAlignment="1">
      <alignment/>
    </xf>
    <xf numFmtId="38" fontId="0" fillId="36" borderId="62" xfId="48" applyFont="1" applyFill="1" applyBorder="1" applyAlignment="1">
      <alignment/>
    </xf>
    <xf numFmtId="189" fontId="5" fillId="42" borderId="22" xfId="0" applyNumberFormat="1" applyFont="1" applyFill="1" applyBorder="1" applyAlignment="1">
      <alignment/>
    </xf>
    <xf numFmtId="189" fontId="5" fillId="42" borderId="10" xfId="0" applyNumberFormat="1" applyFont="1" applyFill="1" applyBorder="1" applyAlignment="1">
      <alignment/>
    </xf>
    <xf numFmtId="189" fontId="5" fillId="42" borderId="63" xfId="0" applyNumberFormat="1" applyFont="1" applyFill="1" applyBorder="1" applyAlignment="1">
      <alignment/>
    </xf>
    <xf numFmtId="189" fontId="5" fillId="42" borderId="64" xfId="0" applyNumberFormat="1" applyFont="1" applyFill="1" applyBorder="1" applyAlignment="1">
      <alignment/>
    </xf>
    <xf numFmtId="0" fontId="5" fillId="13" borderId="0" xfId="0" applyFont="1" applyFill="1" applyAlignment="1">
      <alignment/>
    </xf>
    <xf numFmtId="0" fontId="0" fillId="13" borderId="0" xfId="0" applyFill="1" applyAlignment="1">
      <alignment/>
    </xf>
    <xf numFmtId="189" fontId="0" fillId="13" borderId="35" xfId="48" applyNumberFormat="1" applyFont="1" applyFill="1" applyBorder="1" applyAlignment="1">
      <alignment/>
    </xf>
    <xf numFmtId="189" fontId="0" fillId="13" borderId="33" xfId="48" applyNumberFormat="1" applyFont="1" applyFill="1" applyBorder="1" applyAlignment="1">
      <alignment/>
    </xf>
    <xf numFmtId="189" fontId="0" fillId="13" borderId="10" xfId="48" applyNumberFormat="1" applyFont="1" applyFill="1" applyBorder="1" applyAlignment="1">
      <alignment/>
    </xf>
    <xf numFmtId="189" fontId="0" fillId="13" borderId="17" xfId="48" applyNumberFormat="1" applyFont="1" applyFill="1" applyBorder="1" applyAlignment="1">
      <alignment/>
    </xf>
    <xf numFmtId="0" fontId="71" fillId="0" borderId="0" xfId="0" applyFont="1" applyAlignment="1" quotePrefix="1">
      <alignment horizontal="left" indent="1"/>
    </xf>
    <xf numFmtId="0" fontId="71" fillId="0" borderId="0" xfId="0" applyFont="1" applyAlignment="1">
      <alignment horizontal="left" indent="1"/>
    </xf>
    <xf numFmtId="0" fontId="71" fillId="0" borderId="0" xfId="0" applyFont="1" applyFill="1" applyBorder="1" applyAlignment="1" quotePrefix="1">
      <alignment horizontal="left" indent="1"/>
    </xf>
    <xf numFmtId="0" fontId="72" fillId="0" borderId="0" xfId="0" applyFont="1" applyAlignment="1" quotePrefix="1">
      <alignment/>
    </xf>
    <xf numFmtId="0" fontId="72" fillId="0" borderId="0" xfId="0" applyFont="1" applyAlignment="1" quotePrefix="1">
      <alignment horizontal="left" indent="1"/>
    </xf>
    <xf numFmtId="0" fontId="72" fillId="0" borderId="0" xfId="0" applyFont="1" applyFill="1" applyBorder="1" applyAlignment="1" quotePrefix="1">
      <alignment horizontal="left" indent="1"/>
    </xf>
    <xf numFmtId="0" fontId="72" fillId="0" borderId="0" xfId="0" applyFont="1" applyBorder="1" applyAlignment="1" quotePrefix="1">
      <alignment/>
    </xf>
    <xf numFmtId="0" fontId="72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 quotePrefix="1">
      <alignment/>
    </xf>
    <xf numFmtId="38" fontId="0" fillId="0" borderId="65" xfId="48" applyFont="1" applyBorder="1" applyAlignment="1">
      <alignment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0" borderId="68" xfId="48" applyFont="1" applyBorder="1" applyAlignment="1">
      <alignment/>
    </xf>
    <xf numFmtId="0" fontId="72" fillId="0" borderId="0" xfId="0" applyFont="1" applyAlignment="1">
      <alignment/>
    </xf>
    <xf numFmtId="38" fontId="0" fillId="0" borderId="69" xfId="48" applyFont="1" applyBorder="1" applyAlignment="1">
      <alignment/>
    </xf>
    <xf numFmtId="38" fontId="0" fillId="0" borderId="70" xfId="48" applyFont="1" applyBorder="1" applyAlignment="1">
      <alignment/>
    </xf>
    <xf numFmtId="38" fontId="0" fillId="0" borderId="71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見積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47625</xdr:rowOff>
    </xdr:from>
    <xdr:to>
      <xdr:col>3</xdr:col>
      <xdr:colOff>1123950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161925" y="933450"/>
          <a:ext cx="4981575" cy="1219200"/>
        </a:xfrm>
        <a:prstGeom prst="rect"/>
        <a:noFill/>
      </xdr:spPr>
      <xdr:txBody>
        <a:bodyPr fromWordArt="1" wrap="none" lIns="91440" tIns="45720" rIns="91440" bIns="45720">
          <a:prstTxWarp prst="textWave4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海外旅行優待価格一覧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5</xdr:col>
      <xdr:colOff>19050</xdr:colOff>
      <xdr:row>4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8100" y="47625"/>
          <a:ext cx="5400675" cy="7429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当ファイルには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判定用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1" i="0" u="none" baseline="0">
              <a:solidFill>
                <a:srgbClr val="3333CC"/>
              </a:solidFill>
              <a:latin typeface="ＭＳ Ｐゴシック"/>
              <a:ea typeface="ＭＳ Ｐゴシック"/>
              <a:cs typeface="ＭＳ Ｐゴシック"/>
            </a:rPr>
            <a:t>マクロ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が組み込まれています。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「判定」が必要であれば、ファイルを開くときに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「マクロを有効」にして下さい。</a:t>
          </a:r>
        </a:p>
      </xdr:txBody>
    </xdr:sp>
    <xdr:clientData/>
  </xdr:twoCellAnchor>
  <xdr:twoCellAnchor>
    <xdr:from>
      <xdr:col>5</xdr:col>
      <xdr:colOff>114300</xdr:colOff>
      <xdr:row>17</xdr:row>
      <xdr:rowOff>161925</xdr:rowOff>
    </xdr:from>
    <xdr:to>
      <xdr:col>9</xdr:col>
      <xdr:colOff>495300</xdr:colOff>
      <xdr:row>24</xdr:row>
      <xdr:rowOff>38100</xdr:rowOff>
    </xdr:to>
    <xdr:grpSp>
      <xdr:nvGrpSpPr>
        <xdr:cNvPr id="3" name="Group 6"/>
        <xdr:cNvGrpSpPr>
          <a:grpSpLocks/>
        </xdr:cNvGrpSpPr>
      </xdr:nvGrpSpPr>
      <xdr:grpSpPr>
        <a:xfrm>
          <a:off x="5534025" y="3219450"/>
          <a:ext cx="3267075" cy="1143000"/>
          <a:chOff x="468" y="324"/>
          <a:chExt cx="279" cy="114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468" y="324"/>
            <a:ext cx="279" cy="114"/>
          </a:xfrm>
          <a:prstGeom prst="roundRect">
            <a:avLst/>
          </a:prstGeom>
          <a:solidFill>
            <a:srgbClr val="D9FFFF"/>
          </a:solidFill>
          <a:ln w="9525" cmpd="sng">
            <a:solidFill>
              <a:srgbClr val="CCFFCC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判定付き問題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回答後、「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次へ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」をクリック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正解すれば次へ進みます。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回答例は下記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↓
</a:t>
            </a:r>
          </a:p>
        </xdr:txBody>
      </xdr:sp>
      <xdr:pic>
        <xdr:nvPicPr>
          <xdr:cNvPr id="5" name="問7判定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1" y="398"/>
            <a:ext cx="130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104775</xdr:rowOff>
    </xdr:from>
    <xdr:to>
      <xdr:col>8</xdr:col>
      <xdr:colOff>895350</xdr:colOff>
      <xdr:row>9</xdr:row>
      <xdr:rowOff>114300</xdr:rowOff>
    </xdr:to>
    <xdr:grpSp>
      <xdr:nvGrpSpPr>
        <xdr:cNvPr id="1" name="グループ化 1"/>
        <xdr:cNvGrpSpPr>
          <a:grpSpLocks/>
        </xdr:cNvGrpSpPr>
      </xdr:nvGrpSpPr>
      <xdr:grpSpPr>
        <a:xfrm>
          <a:off x="3009900" y="104775"/>
          <a:ext cx="6172200" cy="1676400"/>
          <a:chOff x="2417767" y="104775"/>
          <a:chExt cx="4354575" cy="1609725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2417767" y="104775"/>
            <a:ext cx="4354575" cy="16097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72000" tIns="82800" rIns="90000" bIns="46800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黄色のセルに計算式を設定して下さい。</a:t>
            </a: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消費税は８％とします。</a:t>
            </a: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（消費税の小数点以下切捨てはここでは考慮しません。）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ヒント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:
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まず、右側の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当月売上明細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の式を作成します。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それを元に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請求書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の式を作成します。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セル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の値をセル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と同じにしたい時は、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に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「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=A1</a:t>
            </a: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」と入力します。</a:t>
            </a:r>
          </a:p>
        </xdr:txBody>
      </xdr:sp>
      <xdr:pic>
        <xdr:nvPicPr>
          <xdr:cNvPr id="3" name="問8判定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0992" y="1352714"/>
            <a:ext cx="936234" cy="2571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17</xdr:row>
      <xdr:rowOff>76200</xdr:rowOff>
    </xdr:from>
    <xdr:to>
      <xdr:col>9</xdr:col>
      <xdr:colOff>571500</xdr:colOff>
      <xdr:row>18</xdr:row>
      <xdr:rowOff>171450</xdr:rowOff>
    </xdr:to>
    <xdr:pic>
      <xdr:nvPicPr>
        <xdr:cNvPr id="1" name="問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028950"/>
          <a:ext cx="1571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95250</xdr:rowOff>
    </xdr:from>
    <xdr:to>
      <xdr:col>8</xdr:col>
      <xdr:colOff>381000</xdr:colOff>
      <xdr:row>17</xdr:row>
      <xdr:rowOff>0</xdr:rowOff>
    </xdr:to>
    <xdr:pic>
      <xdr:nvPicPr>
        <xdr:cNvPr id="1" name="問10判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67000"/>
          <a:ext cx="1990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12</xdr:row>
      <xdr:rowOff>95250</xdr:rowOff>
    </xdr:from>
    <xdr:to>
      <xdr:col>9</xdr:col>
      <xdr:colOff>457200</xdr:colOff>
      <xdr:row>24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4581525" y="2219325"/>
          <a:ext cx="5772150" cy="2209800"/>
          <a:chOff x="6019800" y="3258246"/>
          <a:chExt cx="4686300" cy="21240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019800" y="3258246"/>
            <a:ext cx="4686300" cy="21240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問題）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赤枠のセルに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1)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合計金額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2)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キャンペーン期間値額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と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消費税額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3)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税込合計金額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を求める適切な計算式を入力し、その部分の表示をカンマ区切りにしてください。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ただし、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減算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する数値は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マイナス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で表示する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ものとします。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「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消費税率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」と「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キャンペーン期間値引率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」はセル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G3:G4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の値を使用します。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小数点以下の端数はここでは考慮しなくて結構です。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3" name="問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7118" y="5005298"/>
            <a:ext cx="933745" cy="2570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180975</xdr:rowOff>
    </xdr:from>
    <xdr:to>
      <xdr:col>7</xdr:col>
      <xdr:colOff>200025</xdr:colOff>
      <xdr:row>0</xdr:row>
      <xdr:rowOff>1752600</xdr:rowOff>
    </xdr:to>
    <xdr:sp>
      <xdr:nvSpPr>
        <xdr:cNvPr id="1" name="AutoShape 1"/>
        <xdr:cNvSpPr>
          <a:spLocks/>
        </xdr:cNvSpPr>
      </xdr:nvSpPr>
      <xdr:spPr>
        <a:xfrm>
          <a:off x="904875" y="180975"/>
          <a:ext cx="5200650" cy="1571625"/>
        </a:xfrm>
        <a:prstGeom prst="roundRect">
          <a:avLst/>
        </a:prstGeom>
        <a:solidFill>
          <a:srgbClr val="CCFFCC"/>
        </a:solidFill>
        <a:ln w="57150" cmpd="thickThin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プロジェクトの完成までに要する延べ作業月数を計算するために、表計算ソフトを用いることにした。セル</a:t>
          </a:r>
          <a:r>
            <a:rPr lang="en-US" cap="none" sz="1100" b="0" i="0" u="none" baseline="0">
              <a:solidFill>
                <a:srgbClr val="FF0000"/>
              </a:solidFill>
            </a:rPr>
            <a:t>Ｆ３</a:t>
          </a:r>
          <a:r>
            <a:rPr lang="en-US" cap="none" sz="1100" b="0" i="0" u="none" baseline="0">
              <a:solidFill>
                <a:srgbClr val="000000"/>
              </a:solidFill>
            </a:rPr>
            <a:t>に数式を設定して他のセルにコピーしてください。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ここで、表中の開始年、終了年は４桁の数値が記入されている。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また、各プロジェクトの開始日は</a:t>
          </a:r>
          <a:r>
            <a:rPr lang="en-US" cap="none" sz="1100" b="0" i="0" u="none" baseline="0">
              <a:solidFill>
                <a:srgbClr val="0000FF"/>
              </a:solidFill>
            </a:rPr>
            <a:t>月初</a:t>
          </a:r>
          <a:r>
            <a:rPr lang="en-US" cap="none" sz="1100" b="0" i="0" u="none" baseline="0">
              <a:solidFill>
                <a:srgbClr val="000000"/>
              </a:solidFill>
            </a:rPr>
            <a:t>、終了日は</a:t>
          </a:r>
          <a:r>
            <a:rPr lang="en-US" cap="none" sz="1100" b="0" i="0" u="none" baseline="0">
              <a:solidFill>
                <a:srgbClr val="0000FF"/>
              </a:solidFill>
            </a:rPr>
            <a:t>月末</a:t>
          </a:r>
          <a:r>
            <a:rPr lang="en-US" cap="none" sz="1100" b="0" i="0" u="none" baseline="0">
              <a:solidFill>
                <a:srgbClr val="000000"/>
              </a:solidFill>
            </a:rPr>
            <a:t>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　</a:t>
          </a:r>
          <a:r>
            <a:rPr lang="en-US" cap="none" sz="600" b="0" i="0" u="none" baseline="0">
              <a:solidFill>
                <a:srgbClr val="000000"/>
              </a:solidFill>
            </a:rPr>
            <a:t>情報処理試験（シスアド</a:t>
          </a:r>
          <a:r>
            <a:rPr lang="en-US" cap="none" sz="600" b="0" i="0" u="none" baseline="0">
              <a:solidFill>
                <a:srgbClr val="000000"/>
              </a:solidFill>
            </a:rPr>
            <a:t>)</a:t>
          </a:r>
          <a:r>
            <a:rPr lang="en-US" cap="none" sz="600" b="0" i="0" u="none" baseline="0">
              <a:solidFill>
                <a:srgbClr val="000000"/>
              </a:solidFill>
            </a:rPr>
            <a:t>　平成１２年度　春　午前　問</a:t>
          </a:r>
          <a:r>
            <a:rPr lang="en-US" cap="none" sz="6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6</xdr:col>
      <xdr:colOff>666750</xdr:colOff>
      <xdr:row>37</xdr:row>
      <xdr:rowOff>95250</xdr:rowOff>
    </xdr:from>
    <xdr:to>
      <xdr:col>10</xdr:col>
      <xdr:colOff>28575</xdr:colOff>
      <xdr:row>42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5734050" y="8620125"/>
          <a:ext cx="2714625" cy="800100"/>
        </a:xfrm>
        <a:prstGeom prst="wedgeRoundRectCallout">
          <a:avLst>
            <a:gd name="adj1" fmla="val -74032"/>
            <a:gd name="adj2" fmla="val 15166"/>
          </a:avLst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(D41-B41)*12+E41-C41+1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最後に</a:t>
          </a:r>
          <a:r>
            <a:rPr lang="en-US" cap="none" sz="1100" b="1" i="0" u="none" baseline="0">
              <a:solidFill>
                <a:srgbClr val="FF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FF0000"/>
              </a:solidFill>
            </a:rPr>
            <a:t>プラス</a:t>
          </a:r>
          <a:r>
            <a:rPr lang="en-US" cap="none" sz="1100" b="0" i="0" u="none" baseline="0">
              <a:solidFill>
                <a:srgbClr val="000000"/>
              </a:solidFill>
            </a:rPr>
            <a:t>しなければならない。</a:t>
          </a:r>
        </a:p>
      </xdr:txBody>
    </xdr:sp>
    <xdr:clientData/>
  </xdr:twoCellAnchor>
  <xdr:twoCellAnchor>
    <xdr:from>
      <xdr:col>1</xdr:col>
      <xdr:colOff>676275</xdr:colOff>
      <xdr:row>45</xdr:row>
      <xdr:rowOff>95250</xdr:rowOff>
    </xdr:from>
    <xdr:to>
      <xdr:col>2</xdr:col>
      <xdr:colOff>600075</xdr:colOff>
      <xdr:row>46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14475" y="99917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西暦１年</a:t>
          </a:r>
        </a:p>
      </xdr:txBody>
    </xdr:sp>
    <xdr:clientData/>
  </xdr:twoCellAnchor>
  <xdr:twoCellAnchor>
    <xdr:from>
      <xdr:col>6</xdr:col>
      <xdr:colOff>200025</xdr:colOff>
      <xdr:row>45</xdr:row>
      <xdr:rowOff>76200</xdr:rowOff>
    </xdr:from>
    <xdr:to>
      <xdr:col>7</xdr:col>
      <xdr:colOff>28575</xdr:colOff>
      <xdr:row>46</xdr:row>
      <xdr:rowOff>95250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267325" y="99726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8</xdr:col>
      <xdr:colOff>590550</xdr:colOff>
      <xdr:row>45</xdr:row>
      <xdr:rowOff>76200</xdr:rowOff>
    </xdr:from>
    <xdr:to>
      <xdr:col>9</xdr:col>
      <xdr:colOff>419100</xdr:colOff>
      <xdr:row>46</xdr:row>
      <xdr:rowOff>95250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7334250" y="99726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7</xdr:col>
      <xdr:colOff>295275</xdr:colOff>
      <xdr:row>46</xdr:row>
      <xdr:rowOff>19050</xdr:rowOff>
    </xdr:from>
    <xdr:to>
      <xdr:col>7</xdr:col>
      <xdr:colOff>523875</xdr:colOff>
      <xdr:row>46</xdr:row>
      <xdr:rowOff>161925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6200775" y="100965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9</xdr:col>
      <xdr:colOff>438150</xdr:colOff>
      <xdr:row>46</xdr:row>
      <xdr:rowOff>19050</xdr:rowOff>
    </xdr:from>
    <xdr:to>
      <xdr:col>9</xdr:col>
      <xdr:colOff>666750</xdr:colOff>
      <xdr:row>46</xdr:row>
      <xdr:rowOff>161925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8020050" y="100965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</xdr:col>
      <xdr:colOff>733425</xdr:colOff>
      <xdr:row>47</xdr:row>
      <xdr:rowOff>133350</xdr:rowOff>
    </xdr:from>
    <xdr:to>
      <xdr:col>5</xdr:col>
      <xdr:colOff>1152525</xdr:colOff>
      <xdr:row>48</xdr:row>
      <xdr:rowOff>161925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2333625" y="10391775"/>
          <a:ext cx="2705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月数をＡとすると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(1990-1)*12+5</a:t>
          </a:r>
        </a:p>
      </xdr:txBody>
    </xdr:sp>
    <xdr:clientData/>
  </xdr:twoCellAnchor>
  <xdr:twoCellAnchor>
    <xdr:from>
      <xdr:col>2</xdr:col>
      <xdr:colOff>723900</xdr:colOff>
      <xdr:row>49</xdr:row>
      <xdr:rowOff>85725</xdr:rowOff>
    </xdr:from>
    <xdr:to>
      <xdr:col>5</xdr:col>
      <xdr:colOff>1000125</xdr:colOff>
      <xdr:row>50</xdr:row>
      <xdr:rowOff>123825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2324100" y="10706100"/>
          <a:ext cx="2562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月数をＢとすると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(1995-1)*12+3</a:t>
          </a:r>
        </a:p>
      </xdr:txBody>
    </xdr:sp>
    <xdr:clientData/>
  </xdr:twoCellAnchor>
  <xdr:twoCellAnchor>
    <xdr:from>
      <xdr:col>2</xdr:col>
      <xdr:colOff>200025</xdr:colOff>
      <xdr:row>46</xdr:row>
      <xdr:rowOff>95250</xdr:rowOff>
    </xdr:from>
    <xdr:to>
      <xdr:col>10</xdr:col>
      <xdr:colOff>200025</xdr:colOff>
      <xdr:row>51</xdr:row>
      <xdr:rowOff>123825</xdr:rowOff>
    </xdr:to>
    <xdr:grpSp>
      <xdr:nvGrpSpPr>
        <xdr:cNvPr id="10" name="Group 24"/>
        <xdr:cNvGrpSpPr>
          <a:grpSpLocks/>
        </xdr:cNvGrpSpPr>
      </xdr:nvGrpSpPr>
      <xdr:grpSpPr>
        <a:xfrm>
          <a:off x="1800225" y="10172700"/>
          <a:ext cx="6819900" cy="933450"/>
          <a:chOff x="153" y="1128"/>
          <a:chExt cx="580" cy="93"/>
        </a:xfrm>
        <a:solidFill>
          <a:srgbClr val="FFFFFF"/>
        </a:solidFill>
      </xdr:grpSpPr>
      <xdr:sp>
        <xdr:nvSpPr>
          <xdr:cNvPr id="11" name="Line 3"/>
          <xdr:cNvSpPr>
            <a:spLocks/>
          </xdr:cNvSpPr>
        </xdr:nvSpPr>
        <xdr:spPr>
          <a:xfrm>
            <a:off x="153" y="1139"/>
            <a:ext cx="5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6"/>
          <xdr:cNvSpPr>
            <a:spLocks/>
          </xdr:cNvSpPr>
        </xdr:nvSpPr>
        <xdr:spPr>
          <a:xfrm>
            <a:off x="477" y="1128"/>
            <a:ext cx="0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8"/>
          <xdr:cNvSpPr>
            <a:spLocks/>
          </xdr:cNvSpPr>
        </xdr:nvSpPr>
        <xdr:spPr>
          <a:xfrm>
            <a:off x="532" y="1133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9"/>
          <xdr:cNvSpPr>
            <a:spLocks/>
          </xdr:cNvSpPr>
        </xdr:nvSpPr>
        <xdr:spPr>
          <a:xfrm>
            <a:off x="690" y="1133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0"/>
          <xdr:cNvSpPr>
            <a:spLocks/>
          </xdr:cNvSpPr>
        </xdr:nvSpPr>
        <xdr:spPr>
          <a:xfrm>
            <a:off x="656" y="1128"/>
            <a:ext cx="0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4"/>
          <xdr:cNvSpPr>
            <a:spLocks/>
          </xdr:cNvSpPr>
        </xdr:nvSpPr>
        <xdr:spPr>
          <a:xfrm>
            <a:off x="153" y="1128"/>
            <a:ext cx="0" cy="8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>
            <a:off x="155" y="1151"/>
            <a:ext cx="37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6"/>
          <xdr:cNvSpPr>
            <a:spLocks/>
          </xdr:cNvSpPr>
        </xdr:nvSpPr>
        <xdr:spPr>
          <a:xfrm>
            <a:off x="532" y="1138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7"/>
          <xdr:cNvSpPr>
            <a:spLocks/>
          </xdr:cNvSpPr>
        </xdr:nvSpPr>
        <xdr:spPr>
          <a:xfrm>
            <a:off x="690" y="1131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18"/>
          <xdr:cNvSpPr>
            <a:spLocks/>
          </xdr:cNvSpPr>
        </xdr:nvSpPr>
        <xdr:spPr>
          <a:xfrm>
            <a:off x="154" y="1183"/>
            <a:ext cx="53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4" y="1208"/>
            <a:ext cx="157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532" y="119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190500</xdr:colOff>
      <xdr:row>51</xdr:row>
      <xdr:rowOff>133350</xdr:rowOff>
    </xdr:from>
    <xdr:to>
      <xdr:col>11</xdr:col>
      <xdr:colOff>542925</xdr:colOff>
      <xdr:row>56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096000" y="11115675"/>
          <a:ext cx="3705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求める月数は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Ｂ－Ａ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 (1995-1)*12+3 - (1990-1)*12 -5 + 1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 (1995-1990)*12 + (3-5) + 1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となる。</a:t>
          </a:r>
        </a:p>
      </xdr:txBody>
    </xdr:sp>
    <xdr:clientData/>
  </xdr:twoCellAnchor>
  <xdr:twoCellAnchor editAs="oneCell">
    <xdr:from>
      <xdr:col>6</xdr:col>
      <xdr:colOff>619125</xdr:colOff>
      <xdr:row>1</xdr:row>
      <xdr:rowOff>66675</xdr:rowOff>
    </xdr:from>
    <xdr:to>
      <xdr:col>7</xdr:col>
      <xdr:colOff>828675</xdr:colOff>
      <xdr:row>2</xdr:row>
      <xdr:rowOff>171450</xdr:rowOff>
    </xdr:to>
    <xdr:pic>
      <xdr:nvPicPr>
        <xdr:cNvPr id="24" name="問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8597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</xdr:row>
      <xdr:rowOff>180975</xdr:rowOff>
    </xdr:from>
    <xdr:to>
      <xdr:col>7</xdr:col>
      <xdr:colOff>809625</xdr:colOff>
      <xdr:row>12</xdr:row>
      <xdr:rowOff>57150</xdr:rowOff>
    </xdr:to>
    <xdr:grpSp>
      <xdr:nvGrpSpPr>
        <xdr:cNvPr id="25" name="Group 28"/>
        <xdr:cNvGrpSpPr>
          <a:grpSpLocks/>
        </xdr:cNvGrpSpPr>
      </xdr:nvGrpSpPr>
      <xdr:grpSpPr>
        <a:xfrm>
          <a:off x="5153025" y="2905125"/>
          <a:ext cx="1562100" cy="1152525"/>
          <a:chOff x="651" y="171"/>
          <a:chExt cx="134" cy="115"/>
        </a:xfrm>
        <a:solidFill>
          <a:srgbClr val="FFFFFF"/>
        </a:solidFill>
      </xdr:grpSpPr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662" y="211"/>
            <a:ext cx="101" cy="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" name="Text Box 27"/>
          <xdr:cNvSpPr txBox="1">
            <a:spLocks noChangeArrowheads="1"/>
          </xdr:cNvSpPr>
        </xdr:nvSpPr>
        <xdr:spPr>
          <a:xfrm>
            <a:off x="651" y="171"/>
            <a:ext cx="13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左の例の答えは下図の様になります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19600" y="371475"/>
          <a:ext cx="3429000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</a:t>
          </a:r>
          <a:r>
            <a:rPr lang="en-US" cap="none" sz="1100" b="0" i="0" u="none" baseline="0">
              <a:solidFill>
                <a:srgbClr val="000000"/>
              </a:solidFill>
            </a:rPr>
            <a:t>D8</a:t>
          </a:r>
          <a:r>
            <a:rPr lang="en-US" cap="none" sz="1100" b="0" i="0" u="none" baseline="0">
              <a:solidFill>
                <a:srgbClr val="000000"/>
              </a:solidFill>
            </a:rPr>
            <a:t>に、</a:t>
          </a:r>
          <a:r>
            <a:rPr lang="en-US" cap="none" sz="1100" b="0" i="0" u="none" baseline="0">
              <a:solidFill>
                <a:srgbClr val="0000FF"/>
              </a:solidFill>
            </a:rPr>
            <a:t>３校全体の平均</a:t>
          </a:r>
          <a:r>
            <a:rPr lang="en-US" cap="none" sz="1100" b="0" i="0" u="none" baseline="0">
              <a:solidFill>
                <a:srgbClr val="000000"/>
              </a:solidFill>
            </a:rPr>
            <a:t>を求める数式を設定しなさい。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答えは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</a:rPr>
            <a:t>62.9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情報処理試験　シスアド</a:t>
          </a:r>
        </a:p>
      </xdr:txBody>
    </xdr:sp>
    <xdr:clientData/>
  </xdr:twoCellAnchor>
  <xdr:twoCellAnchor>
    <xdr:from>
      <xdr:col>4</xdr:col>
      <xdr:colOff>219075</xdr:colOff>
      <xdr:row>40</xdr:row>
      <xdr:rowOff>38100</xdr:rowOff>
    </xdr:from>
    <xdr:to>
      <xdr:col>9</xdr:col>
      <xdr:colOff>666750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7248525"/>
          <a:ext cx="4733925" cy="971550"/>
        </a:xfrm>
        <a:prstGeom prst="wedgeRoundRectCallout">
          <a:avLst>
            <a:gd name="adj1" fmla="val -55037"/>
            <a:gd name="adj2" fmla="val 39717"/>
          </a:avLst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校の総得点を３校の総人数で割れば３校全体の平均点が求められる。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平均の平均は無意味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=</a:t>
          </a:r>
          <a:r>
            <a:rPr lang="en-US" cap="none" sz="1200" b="0" i="0" u="none" baseline="0">
              <a:solidFill>
                <a:srgbClr val="0000FF"/>
              </a:solidFill>
            </a:rPr>
            <a:t>(C43*D43+C44*D44+C45*D45)/SUM(C43:C45)</a:t>
          </a:r>
        </a:p>
      </xdr:txBody>
    </xdr:sp>
    <xdr:clientData/>
  </xdr:twoCellAnchor>
  <xdr:twoCellAnchor editAs="oneCell">
    <xdr:from>
      <xdr:col>7</xdr:col>
      <xdr:colOff>228600</xdr:colOff>
      <xdr:row>4</xdr:row>
      <xdr:rowOff>142875</xdr:rowOff>
    </xdr:from>
    <xdr:to>
      <xdr:col>8</xdr:col>
      <xdr:colOff>600075</xdr:colOff>
      <xdr:row>6</xdr:row>
      <xdr:rowOff>66675</xdr:rowOff>
    </xdr:to>
    <xdr:pic>
      <xdr:nvPicPr>
        <xdr:cNvPr id="3" name="問12判定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847725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9"/>
  <dimension ref="A1:G65"/>
  <sheetViews>
    <sheetView showGridLines="0" tabSelected="1" zoomScalePageLayoutView="0" workbookViewId="0" topLeftCell="A1">
      <selection activeCell="D16" sqref="D16"/>
    </sheetView>
  </sheetViews>
  <sheetFormatPr defaultColWidth="8.796875" defaultRowHeight="14.25"/>
  <cols>
    <col min="1" max="1" width="21.19921875" style="0" customWidth="1"/>
    <col min="2" max="2" width="10.8984375" style="0" customWidth="1"/>
    <col min="3" max="3" width="10.09765625" style="0" customWidth="1"/>
    <col min="4" max="4" width="11.796875" style="0" bestFit="1" customWidth="1"/>
    <col min="5" max="5" width="2.8984375" style="0" customWidth="1"/>
    <col min="6" max="6" width="3.8984375" style="0" customWidth="1"/>
  </cols>
  <sheetData>
    <row r="1" ht="12.75">
      <c r="A1" s="29"/>
    </row>
    <row r="15" spans="1:6" ht="15.75">
      <c r="A15" s="30" t="s">
        <v>31</v>
      </c>
      <c r="B15" s="30" t="s">
        <v>32</v>
      </c>
      <c r="C15" s="30" t="s">
        <v>33</v>
      </c>
      <c r="D15" s="123" t="s">
        <v>34</v>
      </c>
      <c r="F15" s="87" t="s">
        <v>92</v>
      </c>
    </row>
    <row r="16" spans="1:6" ht="12.75">
      <c r="A16" s="31" t="s">
        <v>35</v>
      </c>
      <c r="B16" s="32">
        <v>575310</v>
      </c>
      <c r="C16" s="122">
        <v>0.2</v>
      </c>
      <c r="D16" s="124"/>
      <c r="F16" s="27"/>
    </row>
    <row r="17" spans="1:7" ht="14.25">
      <c r="A17" s="31" t="s">
        <v>36</v>
      </c>
      <c r="B17" s="32">
        <v>556260</v>
      </c>
      <c r="C17" s="122">
        <v>0.25</v>
      </c>
      <c r="D17" s="124"/>
      <c r="G17" s="88" t="s">
        <v>91</v>
      </c>
    </row>
    <row r="18" spans="1:4" ht="14.25">
      <c r="A18" s="31" t="s">
        <v>37</v>
      </c>
      <c r="B18" s="32">
        <v>364490</v>
      </c>
      <c r="C18" s="122">
        <v>0.15</v>
      </c>
      <c r="D18" s="124"/>
    </row>
    <row r="19" spans="1:6" ht="14.25">
      <c r="A19" s="31" t="s">
        <v>38</v>
      </c>
      <c r="B19" s="32">
        <v>340360</v>
      </c>
      <c r="C19" s="122">
        <v>0.1</v>
      </c>
      <c r="D19" s="124"/>
      <c r="F19" s="27"/>
    </row>
    <row r="20" spans="1:6" ht="14.25">
      <c r="A20" s="31" t="s">
        <v>39</v>
      </c>
      <c r="B20" s="32">
        <v>504190</v>
      </c>
      <c r="C20" s="122">
        <v>0.25</v>
      </c>
      <c r="D20" s="124"/>
      <c r="F20" s="27"/>
    </row>
    <row r="21" spans="1:4" ht="14.25">
      <c r="A21" s="31" t="s">
        <v>40</v>
      </c>
      <c r="B21" s="32">
        <v>520700</v>
      </c>
      <c r="C21" s="122">
        <v>0.3</v>
      </c>
      <c r="D21" s="124"/>
    </row>
    <row r="22" spans="1:4" ht="14.25">
      <c r="A22" s="31" t="s">
        <v>41</v>
      </c>
      <c r="B22" s="32">
        <v>391160</v>
      </c>
      <c r="C22" s="122">
        <v>0.2</v>
      </c>
      <c r="D22" s="124"/>
    </row>
    <row r="23" spans="1:4" ht="14.25">
      <c r="A23" s="31" t="s">
        <v>42</v>
      </c>
      <c r="B23" s="32">
        <v>466090</v>
      </c>
      <c r="C23" s="122">
        <v>0.18</v>
      </c>
      <c r="D23" s="124"/>
    </row>
    <row r="24" spans="1:4" ht="14.25">
      <c r="A24" s="31" t="s">
        <v>43</v>
      </c>
      <c r="B24" s="32">
        <v>313960</v>
      </c>
      <c r="C24" s="122">
        <v>0.2</v>
      </c>
      <c r="D24" s="124"/>
    </row>
    <row r="25" spans="1:4" ht="14.25">
      <c r="A25" s="31" t="s">
        <v>44</v>
      </c>
      <c r="B25" s="32">
        <v>363200</v>
      </c>
      <c r="C25" s="122">
        <v>0.15</v>
      </c>
      <c r="D25" s="124"/>
    </row>
    <row r="26" spans="1:4" ht="12.75">
      <c r="A26" s="31" t="s">
        <v>45</v>
      </c>
      <c r="B26" s="32">
        <v>399190</v>
      </c>
      <c r="C26" s="122">
        <v>0.12</v>
      </c>
      <c r="D26" s="124"/>
    </row>
    <row r="40" ht="12.75">
      <c r="A40" s="29"/>
    </row>
    <row r="54" spans="1:4" ht="12.75">
      <c r="A54" s="30" t="s">
        <v>31</v>
      </c>
      <c r="B54" s="30" t="s">
        <v>32</v>
      </c>
      <c r="C54" s="30" t="s">
        <v>33</v>
      </c>
      <c r="D54" s="30" t="s">
        <v>34</v>
      </c>
    </row>
    <row r="55" spans="1:6" ht="12.75">
      <c r="A55" s="31" t="s">
        <v>35</v>
      </c>
      <c r="B55" s="32">
        <v>575310</v>
      </c>
      <c r="C55" s="33">
        <v>0.2</v>
      </c>
      <c r="D55" s="34">
        <f>B55*(1-C55)</f>
        <v>460248</v>
      </c>
      <c r="F55" s="138" t="s">
        <v>133</v>
      </c>
    </row>
    <row r="56" spans="1:6" ht="12.75">
      <c r="A56" s="31" t="s">
        <v>36</v>
      </c>
      <c r="B56" s="32">
        <v>556260</v>
      </c>
      <c r="C56" s="33">
        <v>0.25</v>
      </c>
      <c r="D56" s="34">
        <f aca="true" t="shared" si="0" ref="D56:D65">B56*(1-C56)</f>
        <v>417195</v>
      </c>
      <c r="F56" s="138" t="s">
        <v>134</v>
      </c>
    </row>
    <row r="57" spans="1:6" ht="12.75">
      <c r="A57" s="31" t="s">
        <v>37</v>
      </c>
      <c r="B57" s="32">
        <v>364490</v>
      </c>
      <c r="C57" s="33">
        <v>0.15</v>
      </c>
      <c r="D57" s="34">
        <f t="shared" si="0"/>
        <v>309816.5</v>
      </c>
      <c r="F57" s="138" t="s">
        <v>135</v>
      </c>
    </row>
    <row r="58" spans="1:6" ht="12.75">
      <c r="A58" s="31" t="s">
        <v>38</v>
      </c>
      <c r="B58" s="32">
        <v>340360</v>
      </c>
      <c r="C58" s="33">
        <v>0.1</v>
      </c>
      <c r="D58" s="34">
        <f t="shared" si="0"/>
        <v>306324</v>
      </c>
      <c r="F58" s="138" t="s">
        <v>136</v>
      </c>
    </row>
    <row r="59" spans="1:6" ht="12.75">
      <c r="A59" s="31" t="s">
        <v>39</v>
      </c>
      <c r="B59" s="32">
        <v>504190</v>
      </c>
      <c r="C59" s="33">
        <v>0.25</v>
      </c>
      <c r="D59" s="34">
        <f t="shared" si="0"/>
        <v>378142.5</v>
      </c>
      <c r="F59" s="138" t="s">
        <v>137</v>
      </c>
    </row>
    <row r="60" spans="1:6" ht="12.75">
      <c r="A60" s="31" t="s">
        <v>40</v>
      </c>
      <c r="B60" s="32">
        <v>520700</v>
      </c>
      <c r="C60" s="33">
        <v>0.3</v>
      </c>
      <c r="D60" s="34">
        <f t="shared" si="0"/>
        <v>364490</v>
      </c>
      <c r="F60" s="138" t="s">
        <v>138</v>
      </c>
    </row>
    <row r="61" spans="1:6" ht="12.75">
      <c r="A61" s="31" t="s">
        <v>41</v>
      </c>
      <c r="B61" s="32">
        <v>391160</v>
      </c>
      <c r="C61" s="33">
        <v>0.2</v>
      </c>
      <c r="D61" s="34">
        <f t="shared" si="0"/>
        <v>312928</v>
      </c>
      <c r="F61" s="138" t="s">
        <v>139</v>
      </c>
    </row>
    <row r="62" spans="1:6" ht="12.75">
      <c r="A62" s="31" t="s">
        <v>42</v>
      </c>
      <c r="B62" s="32">
        <v>466090</v>
      </c>
      <c r="C62" s="33">
        <v>0.18</v>
      </c>
      <c r="D62" s="34">
        <f t="shared" si="0"/>
        <v>382193.80000000005</v>
      </c>
      <c r="F62" s="138" t="s">
        <v>140</v>
      </c>
    </row>
    <row r="63" spans="1:6" ht="12.75">
      <c r="A63" s="31" t="s">
        <v>43</v>
      </c>
      <c r="B63" s="32">
        <v>313960</v>
      </c>
      <c r="C63" s="33">
        <v>0.2</v>
      </c>
      <c r="D63" s="34">
        <f t="shared" si="0"/>
        <v>251168</v>
      </c>
      <c r="F63" s="138" t="s">
        <v>141</v>
      </c>
    </row>
    <row r="64" spans="1:6" ht="12.75">
      <c r="A64" s="31" t="s">
        <v>44</v>
      </c>
      <c r="B64" s="32">
        <v>363200</v>
      </c>
      <c r="C64" s="33">
        <v>0.15</v>
      </c>
      <c r="D64" s="34">
        <f t="shared" si="0"/>
        <v>308720</v>
      </c>
      <c r="F64" s="138" t="s">
        <v>142</v>
      </c>
    </row>
    <row r="65" spans="1:6" ht="12.75">
      <c r="A65" s="31" t="s">
        <v>45</v>
      </c>
      <c r="B65" s="32">
        <v>399190</v>
      </c>
      <c r="C65" s="33">
        <v>0.12</v>
      </c>
      <c r="D65" s="34">
        <f t="shared" si="0"/>
        <v>351287.2</v>
      </c>
      <c r="F65" s="138" t="s">
        <v>143</v>
      </c>
    </row>
  </sheetData>
  <sheetProtection/>
  <printOptions/>
  <pageMargins left="0.75" right="0.75" top="1" bottom="1" header="0.512" footer="0.512"/>
  <pageSetup blackAndWhite="1" horizontalDpi="400" verticalDpi="400" orientation="portrait" paperSize="9" scale="76" r:id="rId4"/>
  <drawing r:id="rId3"/>
  <legacyDrawing r:id="rId2"/>
  <oleObjects>
    <oleObject progId="MS_ClipArt_Gallery" shapeId="21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6:J55"/>
  <sheetViews>
    <sheetView showGridLines="0" zoomScalePageLayoutView="0" workbookViewId="0" topLeftCell="B1">
      <selection activeCell="I16" activeCellId="1" sqref="C17:C20 I16:I22"/>
    </sheetView>
  </sheetViews>
  <sheetFormatPr defaultColWidth="8.796875" defaultRowHeight="14.25"/>
  <cols>
    <col min="1" max="1" width="4.8984375" style="0" customWidth="1"/>
    <col min="2" max="2" width="19.3984375" style="0" customWidth="1"/>
    <col min="3" max="3" width="13.796875" style="0" customWidth="1"/>
    <col min="4" max="4" width="11.19921875" style="0" customWidth="1"/>
    <col min="5" max="5" width="2.69921875" style="0" customWidth="1"/>
    <col min="6" max="6" width="13" style="0" customWidth="1"/>
    <col min="7" max="9" width="11" style="0" customWidth="1"/>
  </cols>
  <sheetData>
    <row r="6" spans="2:9" ht="14.25">
      <c r="B6" s="4"/>
      <c r="C6" s="4"/>
      <c r="D6" s="4"/>
      <c r="E6" s="4"/>
      <c r="F6" s="4"/>
      <c r="G6" s="4"/>
      <c r="I6" s="5" t="s">
        <v>4</v>
      </c>
    </row>
    <row r="7" spans="2:9" ht="14.25">
      <c r="B7" s="4"/>
      <c r="C7" s="4"/>
      <c r="D7" s="4"/>
      <c r="E7" s="4"/>
      <c r="F7" s="4"/>
      <c r="G7" s="4"/>
      <c r="I7" s="5"/>
    </row>
    <row r="8" spans="2:9" ht="14.25">
      <c r="B8" s="4"/>
      <c r="C8" s="4"/>
      <c r="D8" s="4"/>
      <c r="E8" s="4"/>
      <c r="F8" s="4"/>
      <c r="G8" s="4"/>
      <c r="I8" s="5"/>
    </row>
    <row r="9" spans="2:9" ht="17.25" customHeight="1">
      <c r="B9" s="6" t="s">
        <v>5</v>
      </c>
      <c r="C9" s="4"/>
      <c r="D9" s="4"/>
      <c r="E9" s="4"/>
      <c r="F9" s="4"/>
      <c r="G9" s="4"/>
      <c r="I9" s="7">
        <v>38563</v>
      </c>
    </row>
    <row r="10" spans="2:9" ht="15.75" customHeight="1">
      <c r="B10" s="8" t="s">
        <v>6</v>
      </c>
      <c r="C10" s="9"/>
      <c r="D10" s="10"/>
      <c r="E10" s="10"/>
      <c r="F10" s="11"/>
      <c r="G10" s="11"/>
      <c r="H10" s="11"/>
      <c r="I10" s="11"/>
    </row>
    <row r="11" spans="2:9" ht="15" customHeight="1">
      <c r="B11" s="11"/>
      <c r="C11" s="11"/>
      <c r="D11" s="11"/>
      <c r="E11" s="11"/>
      <c r="F11" s="11"/>
      <c r="I11" s="12" t="s">
        <v>7</v>
      </c>
    </row>
    <row r="12" spans="2:9" ht="15" customHeight="1">
      <c r="B12" s="5" t="s">
        <v>8</v>
      </c>
      <c r="C12" s="4"/>
      <c r="F12" s="11"/>
      <c r="I12" s="13" t="s">
        <v>9</v>
      </c>
    </row>
    <row r="13" spans="3:9" ht="15" customHeight="1">
      <c r="C13" s="14"/>
      <c r="D13" s="15"/>
      <c r="E13" s="15"/>
      <c r="F13" s="11"/>
      <c r="I13" s="16" t="s">
        <v>10</v>
      </c>
    </row>
    <row r="14" spans="3:9" ht="15" customHeight="1">
      <c r="C14" s="14"/>
      <c r="D14" s="15"/>
      <c r="E14" s="15"/>
      <c r="F14" s="17" t="s">
        <v>11</v>
      </c>
      <c r="G14" s="18"/>
      <c r="I14" s="11"/>
    </row>
    <row r="15" spans="2:9" ht="15" customHeight="1" thickBot="1">
      <c r="B15" s="19" t="s">
        <v>12</v>
      </c>
      <c r="C15" s="20">
        <v>456500</v>
      </c>
      <c r="D15" s="4"/>
      <c r="E15" s="4"/>
      <c r="F15" s="21"/>
      <c r="G15" s="22" t="s">
        <v>13</v>
      </c>
      <c r="H15" s="22" t="s">
        <v>14</v>
      </c>
      <c r="I15" s="97" t="s">
        <v>15</v>
      </c>
    </row>
    <row r="16" spans="2:10" ht="15" customHeight="1" thickBot="1" thickTop="1">
      <c r="B16" s="19" t="s">
        <v>16</v>
      </c>
      <c r="C16" s="20">
        <v>358000</v>
      </c>
      <c r="D16" s="4"/>
      <c r="E16" s="4"/>
      <c r="F16" s="23" t="s">
        <v>17</v>
      </c>
      <c r="G16" s="24">
        <v>3650</v>
      </c>
      <c r="H16" s="95">
        <v>20</v>
      </c>
      <c r="I16" s="98"/>
      <c r="J16" s="145"/>
    </row>
    <row r="17" spans="2:10" ht="15" customHeight="1" thickTop="1">
      <c r="B17" s="100" t="s">
        <v>18</v>
      </c>
      <c r="C17" s="102"/>
      <c r="D17" s="143"/>
      <c r="E17" s="4"/>
      <c r="F17" s="23" t="s">
        <v>19</v>
      </c>
      <c r="G17" s="24">
        <v>1850</v>
      </c>
      <c r="H17" s="95">
        <v>15</v>
      </c>
      <c r="I17" s="99"/>
      <c r="J17" s="145"/>
    </row>
    <row r="18" spans="2:10" ht="15" customHeight="1">
      <c r="B18" s="100" t="s">
        <v>20</v>
      </c>
      <c r="C18" s="103"/>
      <c r="D18" s="143"/>
      <c r="E18" s="4"/>
      <c r="F18" s="23" t="s">
        <v>21</v>
      </c>
      <c r="G18" s="24">
        <v>12500</v>
      </c>
      <c r="H18" s="95">
        <v>5</v>
      </c>
      <c r="I18" s="99"/>
      <c r="J18" s="145"/>
    </row>
    <row r="19" spans="2:10" ht="15" customHeight="1" thickBot="1">
      <c r="B19" s="101" t="s">
        <v>22</v>
      </c>
      <c r="C19" s="103"/>
      <c r="D19" s="143"/>
      <c r="E19" s="4"/>
      <c r="F19" s="23" t="s">
        <v>23</v>
      </c>
      <c r="G19" s="24">
        <v>8750</v>
      </c>
      <c r="H19" s="95">
        <v>10</v>
      </c>
      <c r="I19" s="105"/>
      <c r="J19" s="144"/>
    </row>
    <row r="20" spans="2:10" ht="15" customHeight="1" thickBot="1">
      <c r="B20" s="100" t="s">
        <v>24</v>
      </c>
      <c r="C20" s="104"/>
      <c r="D20" s="144"/>
      <c r="E20" s="4"/>
      <c r="F20" s="1"/>
      <c r="G20" s="25"/>
      <c r="H20" s="96" t="s">
        <v>25</v>
      </c>
      <c r="I20" s="106"/>
      <c r="J20" s="144"/>
    </row>
    <row r="21" spans="2:10" ht="15" customHeight="1" thickTop="1">
      <c r="B21" s="11"/>
      <c r="C21" s="4"/>
      <c r="D21" s="11"/>
      <c r="E21" s="11"/>
      <c r="F21" s="1"/>
      <c r="G21" s="25"/>
      <c r="H21" s="96" t="s">
        <v>26</v>
      </c>
      <c r="I21" s="107"/>
      <c r="J21" s="144"/>
    </row>
    <row r="22" spans="2:10" ht="15" customHeight="1" thickBot="1">
      <c r="B22" s="11"/>
      <c r="C22" s="4"/>
      <c r="D22" s="4"/>
      <c r="E22" s="4"/>
      <c r="F22" s="1"/>
      <c r="G22" s="25"/>
      <c r="H22" s="96" t="s">
        <v>15</v>
      </c>
      <c r="I22" s="108"/>
      <c r="J22" s="144"/>
    </row>
    <row r="23" spans="2:9" ht="15" customHeight="1" thickTop="1">
      <c r="B23" s="11"/>
      <c r="C23" s="4"/>
      <c r="D23" s="4"/>
      <c r="E23" s="4"/>
      <c r="F23" s="4"/>
      <c r="G23" s="4"/>
      <c r="H23" s="4"/>
      <c r="I23" s="11"/>
    </row>
    <row r="24" spans="2:9" ht="15" customHeight="1">
      <c r="B24" s="11"/>
      <c r="C24" s="4"/>
      <c r="D24" s="4"/>
      <c r="E24" s="4"/>
      <c r="F24" s="4"/>
      <c r="G24" s="4"/>
      <c r="H24" s="4"/>
      <c r="I24" s="11"/>
    </row>
    <row r="25" spans="2:9" ht="15" customHeight="1">
      <c r="B25" s="11"/>
      <c r="C25" s="4"/>
      <c r="D25" s="4"/>
      <c r="E25" s="4"/>
      <c r="F25" s="4"/>
      <c r="G25" s="4"/>
      <c r="H25" s="4"/>
      <c r="I25" s="11"/>
    </row>
    <row r="26" spans="2:9" ht="15" customHeight="1">
      <c r="B26" s="11"/>
      <c r="C26" s="4"/>
      <c r="D26" s="4"/>
      <c r="E26" s="4"/>
      <c r="F26" s="4"/>
      <c r="G26" s="4"/>
      <c r="H26" s="4"/>
      <c r="I26" s="11"/>
    </row>
    <row r="27" spans="2:9" ht="15" customHeight="1">
      <c r="B27" s="11"/>
      <c r="C27" s="4"/>
      <c r="D27" s="4"/>
      <c r="E27" s="4"/>
      <c r="F27" s="4"/>
      <c r="G27" s="4"/>
      <c r="H27" s="4"/>
      <c r="I27" s="11"/>
    </row>
    <row r="28" spans="2:9" ht="15" customHeight="1">
      <c r="B28" s="11"/>
      <c r="C28" s="4"/>
      <c r="D28" s="4"/>
      <c r="E28" s="4"/>
      <c r="F28" s="4"/>
      <c r="G28" s="4"/>
      <c r="H28" s="4"/>
      <c r="I28" s="11"/>
    </row>
    <row r="29" spans="2:9" ht="15" customHeight="1">
      <c r="B29" s="11"/>
      <c r="C29" s="4"/>
      <c r="D29" s="4"/>
      <c r="E29" s="4"/>
      <c r="F29" s="4"/>
      <c r="G29" s="4"/>
      <c r="H29" s="4"/>
      <c r="I29" s="11"/>
    </row>
    <row r="42" spans="2:9" ht="20.25">
      <c r="B42" s="6" t="s">
        <v>5</v>
      </c>
      <c r="C42" s="4"/>
      <c r="D42" s="4"/>
      <c r="E42" s="4"/>
      <c r="F42" s="4"/>
      <c r="G42" s="4"/>
      <c r="I42" s="7">
        <v>35641</v>
      </c>
    </row>
    <row r="43" spans="2:9" ht="15.75" customHeight="1">
      <c r="B43" s="8" t="s">
        <v>6</v>
      </c>
      <c r="C43" s="9"/>
      <c r="D43" s="10"/>
      <c r="E43" s="10"/>
      <c r="F43" s="11"/>
      <c r="G43" s="11"/>
      <c r="H43" s="11"/>
      <c r="I43" s="11"/>
    </row>
    <row r="44" spans="2:9" ht="15" customHeight="1">
      <c r="B44" s="11"/>
      <c r="C44" s="11"/>
      <c r="D44" s="11"/>
      <c r="E44" s="11"/>
      <c r="F44" s="11"/>
      <c r="I44" s="12" t="s">
        <v>7</v>
      </c>
    </row>
    <row r="45" spans="2:9" ht="15" customHeight="1">
      <c r="B45" s="5" t="s">
        <v>8</v>
      </c>
      <c r="C45" s="4"/>
      <c r="F45" s="11"/>
      <c r="I45" s="13" t="s">
        <v>9</v>
      </c>
    </row>
    <row r="46" spans="3:9" ht="15" customHeight="1">
      <c r="C46" s="14"/>
      <c r="D46" s="15"/>
      <c r="E46" s="15"/>
      <c r="F46" s="11"/>
      <c r="I46" s="16" t="s">
        <v>10</v>
      </c>
    </row>
    <row r="47" spans="3:9" ht="15" customHeight="1">
      <c r="C47" s="14"/>
      <c r="D47" s="15"/>
      <c r="E47" s="15"/>
      <c r="F47" s="17" t="s">
        <v>11</v>
      </c>
      <c r="G47" s="18"/>
      <c r="I47" s="11"/>
    </row>
    <row r="48" spans="2:9" ht="15" customHeight="1" thickBot="1">
      <c r="B48" s="19" t="s">
        <v>12</v>
      </c>
      <c r="C48" s="20">
        <v>456500</v>
      </c>
      <c r="D48" s="4"/>
      <c r="E48" s="4"/>
      <c r="F48" s="21"/>
      <c r="G48" s="22" t="s">
        <v>13</v>
      </c>
      <c r="H48" s="22" t="s">
        <v>14</v>
      </c>
      <c r="I48" s="97" t="s">
        <v>15</v>
      </c>
    </row>
    <row r="49" spans="2:10" ht="15" customHeight="1" thickBot="1" thickTop="1">
      <c r="B49" s="19" t="s">
        <v>16</v>
      </c>
      <c r="C49" s="20">
        <v>358000</v>
      </c>
      <c r="D49" s="4"/>
      <c r="E49" s="4"/>
      <c r="F49" s="23" t="s">
        <v>27</v>
      </c>
      <c r="G49" s="24">
        <v>3650</v>
      </c>
      <c r="H49" s="95">
        <v>20</v>
      </c>
      <c r="I49" s="98">
        <f>G49*H49</f>
        <v>73000</v>
      </c>
      <c r="J49" s="139" t="s">
        <v>122</v>
      </c>
    </row>
    <row r="50" spans="2:10" ht="15" customHeight="1" thickTop="1">
      <c r="B50" s="19" t="s">
        <v>18</v>
      </c>
      <c r="C50" s="102">
        <f>C48-C49</f>
        <v>98500</v>
      </c>
      <c r="D50" s="141" t="s">
        <v>129</v>
      </c>
      <c r="E50" s="4"/>
      <c r="F50" s="23" t="s">
        <v>28</v>
      </c>
      <c r="G50" s="24">
        <v>1850</v>
      </c>
      <c r="H50" s="95">
        <v>15</v>
      </c>
      <c r="I50" s="99">
        <f>G50*H50</f>
        <v>27750</v>
      </c>
      <c r="J50" s="139" t="s">
        <v>123</v>
      </c>
    </row>
    <row r="51" spans="2:10" ht="15" customHeight="1">
      <c r="B51" s="19" t="s">
        <v>20</v>
      </c>
      <c r="C51" s="103">
        <f>I53</f>
        <v>250750</v>
      </c>
      <c r="D51" s="141" t="s">
        <v>130</v>
      </c>
      <c r="E51" s="4"/>
      <c r="F51" s="23" t="s">
        <v>29</v>
      </c>
      <c r="G51" s="24">
        <v>12500</v>
      </c>
      <c r="H51" s="95">
        <v>5</v>
      </c>
      <c r="I51" s="99">
        <f>G51*H51</f>
        <v>62500</v>
      </c>
      <c r="J51" s="139" t="s">
        <v>124</v>
      </c>
    </row>
    <row r="52" spans="2:10" ht="15" customHeight="1" thickBot="1">
      <c r="B52" s="26" t="s">
        <v>22</v>
      </c>
      <c r="C52" s="103">
        <f>I54</f>
        <v>20060</v>
      </c>
      <c r="D52" s="141" t="s">
        <v>131</v>
      </c>
      <c r="E52" s="4"/>
      <c r="F52" s="23" t="s">
        <v>23</v>
      </c>
      <c r="G52" s="24">
        <v>8750</v>
      </c>
      <c r="H52" s="95">
        <v>10</v>
      </c>
      <c r="I52" s="105">
        <f>G52*H52</f>
        <v>87500</v>
      </c>
      <c r="J52" s="140" t="s">
        <v>125</v>
      </c>
    </row>
    <row r="53" spans="2:10" ht="15" customHeight="1" thickBot="1">
      <c r="B53" s="19" t="s">
        <v>30</v>
      </c>
      <c r="C53" s="104">
        <f>SUM(C50:C52)</f>
        <v>369310</v>
      </c>
      <c r="D53" s="142" t="s">
        <v>132</v>
      </c>
      <c r="E53" s="4"/>
      <c r="F53" s="1"/>
      <c r="G53" s="25"/>
      <c r="H53" s="96" t="s">
        <v>25</v>
      </c>
      <c r="I53" s="106">
        <f>SUM(I49:I52)</f>
        <v>250750</v>
      </c>
      <c r="J53" s="140" t="s">
        <v>126</v>
      </c>
    </row>
    <row r="54" spans="2:10" ht="15" customHeight="1" thickTop="1">
      <c r="B54" s="11"/>
      <c r="C54" s="4"/>
      <c r="D54" s="11"/>
      <c r="E54" s="11"/>
      <c r="F54" s="1"/>
      <c r="G54" s="25"/>
      <c r="H54" s="96" t="s">
        <v>26</v>
      </c>
      <c r="I54" s="107">
        <f>I53*0.08</f>
        <v>20060</v>
      </c>
      <c r="J54" s="140" t="s">
        <v>127</v>
      </c>
    </row>
    <row r="55" spans="2:10" ht="15" customHeight="1" thickBot="1">
      <c r="B55" s="11"/>
      <c r="C55" s="4"/>
      <c r="D55" s="4"/>
      <c r="E55" s="4"/>
      <c r="F55" s="1"/>
      <c r="G55" s="25"/>
      <c r="H55" s="96" t="s">
        <v>15</v>
      </c>
      <c r="I55" s="108">
        <f>SUM(I53:I54)</f>
        <v>270810</v>
      </c>
      <c r="J55" s="140" t="s">
        <v>128</v>
      </c>
    </row>
    <row r="56" ht="13.5" thickTop="1"/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P50"/>
  <sheetViews>
    <sheetView showGridLines="0" zoomScalePageLayoutView="0" workbookViewId="0" topLeftCell="A3">
      <selection activeCell="O6" activeCellId="1" sqref="C10:N11 O6:O9"/>
    </sheetView>
  </sheetViews>
  <sheetFormatPr defaultColWidth="8.796875" defaultRowHeight="14.25"/>
  <cols>
    <col min="1" max="1" width="1.8984375" style="0" customWidth="1"/>
    <col min="2" max="2" width="6" style="0" customWidth="1"/>
    <col min="3" max="13" width="7.296875" style="0" customWidth="1"/>
    <col min="14" max="14" width="8.19921875" style="0" customWidth="1"/>
    <col min="15" max="15" width="9.3984375" style="0" customWidth="1"/>
    <col min="16" max="16" width="9.69921875" style="0" customWidth="1"/>
  </cols>
  <sheetData>
    <row r="1" spans="1:16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5" ht="15" thickBot="1">
      <c r="A2" s="27"/>
      <c r="B2" s="35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20" t="s">
        <v>47</v>
      </c>
      <c r="O2" s="121">
        <v>110000000</v>
      </c>
    </row>
    <row r="3" spans="1:15" ht="13.5" thickBot="1">
      <c r="A3" s="27"/>
      <c r="B3" s="2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 t="s">
        <v>48</v>
      </c>
    </row>
    <row r="4" spans="1:15" ht="14.25" thickBot="1" thickTop="1">
      <c r="A4" s="27"/>
      <c r="B4" s="39"/>
      <c r="C4" s="78" t="s">
        <v>49</v>
      </c>
      <c r="D4" s="77"/>
      <c r="E4" s="77"/>
      <c r="F4" s="77"/>
      <c r="G4" s="76"/>
      <c r="H4" s="77"/>
      <c r="I4" s="77"/>
      <c r="J4" s="77"/>
      <c r="K4" s="77"/>
      <c r="L4" s="77"/>
      <c r="M4" s="77"/>
      <c r="N4" s="77"/>
      <c r="O4" s="40"/>
    </row>
    <row r="5" spans="1:15" ht="14.25" thickBot="1" thickTop="1">
      <c r="A5" s="27"/>
      <c r="B5" s="41" t="s">
        <v>51</v>
      </c>
      <c r="C5" s="42" t="s">
        <v>52</v>
      </c>
      <c r="D5" s="42" t="s">
        <v>53</v>
      </c>
      <c r="E5" s="42" t="s">
        <v>54</v>
      </c>
      <c r="F5" s="42" t="s">
        <v>55</v>
      </c>
      <c r="G5" s="42" t="s">
        <v>56</v>
      </c>
      <c r="H5" s="42" t="s">
        <v>57</v>
      </c>
      <c r="I5" s="42" t="s">
        <v>85</v>
      </c>
      <c r="J5" s="42" t="s">
        <v>86</v>
      </c>
      <c r="K5" s="42" t="s">
        <v>87</v>
      </c>
      <c r="L5" s="42" t="s">
        <v>88</v>
      </c>
      <c r="M5" s="42" t="s">
        <v>89</v>
      </c>
      <c r="N5" s="42" t="s">
        <v>90</v>
      </c>
      <c r="O5" s="43" t="s">
        <v>58</v>
      </c>
    </row>
    <row r="6" spans="1:15" ht="12.75">
      <c r="A6" s="27"/>
      <c r="B6" s="44" t="s">
        <v>59</v>
      </c>
      <c r="C6" s="45">
        <v>3200000</v>
      </c>
      <c r="D6" s="46">
        <v>2300000</v>
      </c>
      <c r="E6" s="46">
        <v>2300000</v>
      </c>
      <c r="F6" s="46">
        <v>3900000</v>
      </c>
      <c r="G6" s="46">
        <v>4800000</v>
      </c>
      <c r="H6" s="46">
        <v>5600000</v>
      </c>
      <c r="I6" s="46">
        <v>2300000</v>
      </c>
      <c r="J6" s="46">
        <v>3900000</v>
      </c>
      <c r="K6" s="46">
        <v>3900000</v>
      </c>
      <c r="L6" s="46">
        <v>4800000</v>
      </c>
      <c r="M6" s="46">
        <v>2300000</v>
      </c>
      <c r="N6" s="46">
        <v>2300000</v>
      </c>
      <c r="O6" s="125"/>
    </row>
    <row r="7" spans="1:15" ht="12.75">
      <c r="A7" s="27"/>
      <c r="B7" s="44" t="s">
        <v>60</v>
      </c>
      <c r="C7" s="46">
        <v>6300000</v>
      </c>
      <c r="D7" s="46">
        <v>9100000</v>
      </c>
      <c r="E7" s="46">
        <v>4500000</v>
      </c>
      <c r="F7" s="46">
        <v>5800000</v>
      </c>
      <c r="G7" s="46">
        <v>1800000</v>
      </c>
      <c r="H7" s="46">
        <v>5100000</v>
      </c>
      <c r="I7" s="46">
        <v>4500000</v>
      </c>
      <c r="J7" s="46">
        <v>5800000</v>
      </c>
      <c r="K7" s="46">
        <v>5800000</v>
      </c>
      <c r="L7" s="46">
        <v>1800000</v>
      </c>
      <c r="M7" s="46">
        <v>9100000</v>
      </c>
      <c r="N7" s="46">
        <v>4500000</v>
      </c>
      <c r="O7" s="125"/>
    </row>
    <row r="8" spans="1:15" ht="12.75">
      <c r="A8" s="27"/>
      <c r="B8" s="44" t="s">
        <v>61</v>
      </c>
      <c r="C8" s="46">
        <v>3400000</v>
      </c>
      <c r="D8" s="46">
        <v>6800000</v>
      </c>
      <c r="E8" s="46">
        <v>3000000</v>
      </c>
      <c r="F8" s="46">
        <v>3600000</v>
      </c>
      <c r="G8" s="46">
        <v>4600000</v>
      </c>
      <c r="H8" s="46">
        <v>5700000</v>
      </c>
      <c r="I8" s="46">
        <v>3000000</v>
      </c>
      <c r="J8" s="46">
        <v>3600000</v>
      </c>
      <c r="K8" s="46">
        <v>3600000</v>
      </c>
      <c r="L8" s="46">
        <v>4600000</v>
      </c>
      <c r="M8" s="46">
        <v>6800000</v>
      </c>
      <c r="N8" s="46">
        <v>3000000</v>
      </c>
      <c r="O8" s="125"/>
    </row>
    <row r="9" spans="1:15" ht="13.5" thickBot="1">
      <c r="A9" s="27"/>
      <c r="B9" s="47" t="s">
        <v>62</v>
      </c>
      <c r="C9" s="48">
        <v>2800000</v>
      </c>
      <c r="D9" s="48">
        <v>4600000</v>
      </c>
      <c r="E9" s="48">
        <v>4700000</v>
      </c>
      <c r="F9" s="48">
        <v>4600000</v>
      </c>
      <c r="G9" s="48">
        <v>5700000</v>
      </c>
      <c r="H9" s="48">
        <v>3200000</v>
      </c>
      <c r="I9" s="48">
        <v>4700000</v>
      </c>
      <c r="J9" s="48">
        <v>4600000</v>
      </c>
      <c r="K9" s="48">
        <v>4600000</v>
      </c>
      <c r="L9" s="48">
        <v>5700000</v>
      </c>
      <c r="M9" s="48">
        <v>4600000</v>
      </c>
      <c r="N9" s="48">
        <v>4700000</v>
      </c>
      <c r="O9" s="125"/>
    </row>
    <row r="10" spans="1:15" ht="13.5" thickTop="1">
      <c r="A10" s="27"/>
      <c r="B10" s="49" t="s">
        <v>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50"/>
    </row>
    <row r="11" spans="1:15" ht="13.5" thickBot="1">
      <c r="A11" s="27"/>
      <c r="B11" s="51" t="s">
        <v>63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52"/>
    </row>
    <row r="12" ht="13.5" thickTop="1"/>
    <row r="17" ht="12.75">
      <c r="B17" s="27" t="s">
        <v>64</v>
      </c>
    </row>
    <row r="18" spans="2:6" ht="14.25">
      <c r="B18" s="129"/>
      <c r="C18" s="27" t="s">
        <v>65</v>
      </c>
      <c r="D18" s="27"/>
      <c r="E18" s="27"/>
      <c r="F18" s="27"/>
    </row>
    <row r="19" ht="14.25">
      <c r="B19" s="27" t="s">
        <v>93</v>
      </c>
    </row>
    <row r="40" spans="1:16" ht="13.5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5" ht="15" thickBot="1">
      <c r="A41" s="27"/>
      <c r="B41" s="35" t="s">
        <v>46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120" t="s">
        <v>47</v>
      </c>
      <c r="O41" s="121">
        <v>110000000</v>
      </c>
    </row>
    <row r="42" spans="1:15" ht="13.5" thickBot="1">
      <c r="A42" s="27"/>
      <c r="B42" s="2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48</v>
      </c>
    </row>
    <row r="43" spans="1:15" ht="14.25" thickBot="1" thickTop="1">
      <c r="A43" s="27"/>
      <c r="B43" s="39"/>
      <c r="C43" s="78" t="s">
        <v>49</v>
      </c>
      <c r="D43" s="77"/>
      <c r="E43" s="77"/>
      <c r="F43" s="77"/>
      <c r="G43" s="76"/>
      <c r="H43" s="77"/>
      <c r="I43" s="77"/>
      <c r="J43" s="77"/>
      <c r="K43" s="77"/>
      <c r="L43" s="77"/>
      <c r="M43" s="77"/>
      <c r="N43" s="77"/>
      <c r="O43" s="40"/>
    </row>
    <row r="44" spans="1:15" ht="14.25" thickBot="1" thickTop="1">
      <c r="A44" s="27"/>
      <c r="B44" s="41" t="s">
        <v>51</v>
      </c>
      <c r="C44" s="42" t="s">
        <v>52</v>
      </c>
      <c r="D44" s="42" t="s">
        <v>53</v>
      </c>
      <c r="E44" s="42" t="s">
        <v>54</v>
      </c>
      <c r="F44" s="42" t="s">
        <v>55</v>
      </c>
      <c r="G44" s="42" t="s">
        <v>56</v>
      </c>
      <c r="H44" s="42" t="s">
        <v>57</v>
      </c>
      <c r="I44" s="42" t="s">
        <v>85</v>
      </c>
      <c r="J44" s="42" t="s">
        <v>86</v>
      </c>
      <c r="K44" s="42" t="s">
        <v>87</v>
      </c>
      <c r="L44" s="42" t="s">
        <v>88</v>
      </c>
      <c r="M44" s="42" t="s">
        <v>89</v>
      </c>
      <c r="N44" s="42" t="s">
        <v>90</v>
      </c>
      <c r="O44" s="43" t="s">
        <v>58</v>
      </c>
    </row>
    <row r="45" spans="1:15" ht="12.75">
      <c r="A45" s="27"/>
      <c r="B45" s="44" t="s">
        <v>59</v>
      </c>
      <c r="C45" s="45">
        <v>3200000</v>
      </c>
      <c r="D45" s="46">
        <v>2300000</v>
      </c>
      <c r="E45" s="46">
        <v>2300000</v>
      </c>
      <c r="F45" s="46">
        <v>3900000</v>
      </c>
      <c r="G45" s="46">
        <v>4800000</v>
      </c>
      <c r="H45" s="46">
        <v>5600000</v>
      </c>
      <c r="I45" s="46">
        <v>2300000</v>
      </c>
      <c r="J45" s="46">
        <v>3900000</v>
      </c>
      <c r="K45" s="46">
        <v>3900000</v>
      </c>
      <c r="L45" s="46">
        <v>4800000</v>
      </c>
      <c r="M45" s="46">
        <v>2300000</v>
      </c>
      <c r="N45" s="46">
        <v>2300000</v>
      </c>
      <c r="O45" s="125">
        <f>SUM(C45:N45)</f>
        <v>41600000</v>
      </c>
    </row>
    <row r="46" spans="1:15" ht="12.75">
      <c r="A46" s="27"/>
      <c r="B46" s="44" t="s">
        <v>60</v>
      </c>
      <c r="C46" s="46">
        <v>6300000</v>
      </c>
      <c r="D46" s="46">
        <v>9100000</v>
      </c>
      <c r="E46" s="46">
        <v>4500000</v>
      </c>
      <c r="F46" s="46">
        <v>5800000</v>
      </c>
      <c r="G46" s="46">
        <v>1800000</v>
      </c>
      <c r="H46" s="46">
        <v>5100000</v>
      </c>
      <c r="I46" s="46">
        <v>4500000</v>
      </c>
      <c r="J46" s="46">
        <v>5800000</v>
      </c>
      <c r="K46" s="46">
        <v>5800000</v>
      </c>
      <c r="L46" s="46">
        <v>1800000</v>
      </c>
      <c r="M46" s="46">
        <v>9100000</v>
      </c>
      <c r="N46" s="46">
        <v>4500000</v>
      </c>
      <c r="O46" s="125">
        <f>SUM(C46:N46)</f>
        <v>64100000</v>
      </c>
    </row>
    <row r="47" spans="1:15" ht="12.75">
      <c r="A47" s="27"/>
      <c r="B47" s="44" t="s">
        <v>61</v>
      </c>
      <c r="C47" s="46">
        <v>3400000</v>
      </c>
      <c r="D47" s="46">
        <v>6800000</v>
      </c>
      <c r="E47" s="46">
        <v>3000000</v>
      </c>
      <c r="F47" s="46">
        <v>3600000</v>
      </c>
      <c r="G47" s="46">
        <v>4600000</v>
      </c>
      <c r="H47" s="46">
        <v>5700000</v>
      </c>
      <c r="I47" s="46">
        <v>3000000</v>
      </c>
      <c r="J47" s="46">
        <v>3600000</v>
      </c>
      <c r="K47" s="46">
        <v>3600000</v>
      </c>
      <c r="L47" s="46">
        <v>4600000</v>
      </c>
      <c r="M47" s="46">
        <v>6800000</v>
      </c>
      <c r="N47" s="46">
        <v>3000000</v>
      </c>
      <c r="O47" s="125">
        <f>SUM(C47:N47)</f>
        <v>51700000</v>
      </c>
    </row>
    <row r="48" spans="1:15" ht="13.5" thickBot="1">
      <c r="A48" s="27"/>
      <c r="B48" s="47" t="s">
        <v>62</v>
      </c>
      <c r="C48" s="48">
        <v>2800000</v>
      </c>
      <c r="D48" s="48">
        <v>4600000</v>
      </c>
      <c r="E48" s="48">
        <v>4700000</v>
      </c>
      <c r="F48" s="48">
        <v>4600000</v>
      </c>
      <c r="G48" s="48">
        <v>5700000</v>
      </c>
      <c r="H48" s="48">
        <v>3200000</v>
      </c>
      <c r="I48" s="48">
        <v>4700000</v>
      </c>
      <c r="J48" s="48">
        <v>4600000</v>
      </c>
      <c r="K48" s="48">
        <v>4600000</v>
      </c>
      <c r="L48" s="48">
        <v>5700000</v>
      </c>
      <c r="M48" s="48">
        <v>4600000</v>
      </c>
      <c r="N48" s="48">
        <v>4700000</v>
      </c>
      <c r="O48" s="125">
        <f>SUM(C48:N48)</f>
        <v>54500000</v>
      </c>
    </row>
    <row r="49" spans="1:15" ht="13.5" thickTop="1">
      <c r="A49" s="27"/>
      <c r="B49" s="49" t="s">
        <v>1</v>
      </c>
      <c r="C49" s="126">
        <f>SUM(C45:C48)</f>
        <v>15700000</v>
      </c>
      <c r="D49" s="126">
        <f aca="true" t="shared" si="0" ref="D49:N49">SUM(D45:D48)</f>
        <v>22800000</v>
      </c>
      <c r="E49" s="126">
        <f t="shared" si="0"/>
        <v>14500000</v>
      </c>
      <c r="F49" s="126">
        <f t="shared" si="0"/>
        <v>17900000</v>
      </c>
      <c r="G49" s="126">
        <f t="shared" si="0"/>
        <v>16900000</v>
      </c>
      <c r="H49" s="126">
        <f t="shared" si="0"/>
        <v>19600000</v>
      </c>
      <c r="I49" s="126">
        <f t="shared" si="0"/>
        <v>14500000</v>
      </c>
      <c r="J49" s="126">
        <f t="shared" si="0"/>
        <v>17900000</v>
      </c>
      <c r="K49" s="126">
        <f t="shared" si="0"/>
        <v>17900000</v>
      </c>
      <c r="L49" s="126">
        <f t="shared" si="0"/>
        <v>16900000</v>
      </c>
      <c r="M49" s="126">
        <f t="shared" si="0"/>
        <v>22800000</v>
      </c>
      <c r="N49" s="126">
        <f t="shared" si="0"/>
        <v>14500000</v>
      </c>
      <c r="O49" s="50"/>
    </row>
    <row r="50" spans="1:15" ht="13.5" thickBot="1">
      <c r="A50" s="27"/>
      <c r="B50" s="51" t="s">
        <v>63</v>
      </c>
      <c r="C50" s="127">
        <f>C49</f>
        <v>15700000</v>
      </c>
      <c r="D50" s="127">
        <f>C50+D49</f>
        <v>38500000</v>
      </c>
      <c r="E50" s="127">
        <f aca="true" t="shared" si="1" ref="E50:N50">D50+E49</f>
        <v>53000000</v>
      </c>
      <c r="F50" s="127">
        <f t="shared" si="1"/>
        <v>70900000</v>
      </c>
      <c r="G50" s="127">
        <f t="shared" si="1"/>
        <v>87800000</v>
      </c>
      <c r="H50" s="127">
        <f t="shared" si="1"/>
        <v>107400000</v>
      </c>
      <c r="I50" s="127">
        <f t="shared" si="1"/>
        <v>121900000</v>
      </c>
      <c r="J50" s="127">
        <f t="shared" si="1"/>
        <v>139800000</v>
      </c>
      <c r="K50" s="127">
        <f t="shared" si="1"/>
        <v>157700000</v>
      </c>
      <c r="L50" s="127">
        <f t="shared" si="1"/>
        <v>174600000</v>
      </c>
      <c r="M50" s="127">
        <f t="shared" si="1"/>
        <v>197400000</v>
      </c>
      <c r="N50" s="128">
        <f t="shared" si="1"/>
        <v>211900000</v>
      </c>
      <c r="O50" s="52"/>
    </row>
    <row r="51" ht="13.5" thickTop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2:K50"/>
  <sheetViews>
    <sheetView showGridLines="0" zoomScalePageLayoutView="0" workbookViewId="0" topLeftCell="A1">
      <selection activeCell="K6" activeCellId="3" sqref="C10:F11 G6:G10 J6:J10 K6:K10"/>
    </sheetView>
  </sheetViews>
  <sheetFormatPr defaultColWidth="8.796875" defaultRowHeight="14.25"/>
  <cols>
    <col min="1" max="1" width="4.8984375" style="0" customWidth="1"/>
    <col min="3" max="6" width="8.09765625" style="0" customWidth="1"/>
    <col min="8" max="9" width="8.09765625" style="0" customWidth="1"/>
    <col min="11" max="11" width="9.69921875" style="0" customWidth="1"/>
    <col min="12" max="12" width="10.3984375" style="0" bestFit="1" customWidth="1"/>
  </cols>
  <sheetData>
    <row r="1" ht="13.5" thickBot="1"/>
    <row r="2" spans="3:11" ht="15" thickBot="1">
      <c r="C2" s="53"/>
      <c r="D2" s="53"/>
      <c r="E2" s="54" t="s">
        <v>66</v>
      </c>
      <c r="F2" s="53"/>
      <c r="G2" s="53"/>
      <c r="H2" s="53"/>
      <c r="I2" s="55"/>
      <c r="J2" s="56" t="s">
        <v>67</v>
      </c>
      <c r="K2" s="57">
        <v>110000000</v>
      </c>
    </row>
    <row r="3" ht="13.5" thickBot="1">
      <c r="K3" t="s">
        <v>68</v>
      </c>
    </row>
    <row r="4" spans="2:11" ht="12.75">
      <c r="B4" s="2"/>
      <c r="C4" s="58"/>
      <c r="D4" s="59"/>
      <c r="E4" s="59" t="s">
        <v>49</v>
      </c>
      <c r="F4" s="59"/>
      <c r="G4" s="60"/>
      <c r="H4" s="61"/>
      <c r="I4" s="62" t="s">
        <v>50</v>
      </c>
      <c r="J4" s="63"/>
      <c r="K4" s="64"/>
    </row>
    <row r="5" spans="2:11" ht="13.5" thickBot="1">
      <c r="B5" s="65" t="s">
        <v>69</v>
      </c>
      <c r="C5" s="66" t="s">
        <v>70</v>
      </c>
      <c r="D5" s="66" t="s">
        <v>53</v>
      </c>
      <c r="E5" s="66" t="s">
        <v>54</v>
      </c>
      <c r="F5" s="66" t="s">
        <v>55</v>
      </c>
      <c r="G5" s="67" t="s">
        <v>71</v>
      </c>
      <c r="H5" s="66" t="s">
        <v>56</v>
      </c>
      <c r="I5" s="66" t="s">
        <v>57</v>
      </c>
      <c r="J5" s="67" t="s">
        <v>72</v>
      </c>
      <c r="K5" s="68" t="s">
        <v>73</v>
      </c>
    </row>
    <row r="6" spans="2:11" ht="12.75">
      <c r="B6" s="69" t="s">
        <v>74</v>
      </c>
      <c r="C6" s="70">
        <v>3200000</v>
      </c>
      <c r="D6" s="70">
        <v>2300000</v>
      </c>
      <c r="E6" s="70">
        <v>2000000</v>
      </c>
      <c r="F6" s="70">
        <v>4600000</v>
      </c>
      <c r="G6" s="131"/>
      <c r="H6" s="70">
        <v>3800000</v>
      </c>
      <c r="I6" s="70">
        <v>4900000</v>
      </c>
      <c r="J6" s="131"/>
      <c r="K6" s="132"/>
    </row>
    <row r="7" spans="2:11" ht="12.75">
      <c r="B7" s="3" t="s">
        <v>75</v>
      </c>
      <c r="C7" s="71">
        <v>6300000</v>
      </c>
      <c r="D7" s="71">
        <v>3100000</v>
      </c>
      <c r="E7" s="71">
        <v>4000000</v>
      </c>
      <c r="F7" s="71">
        <v>4100000</v>
      </c>
      <c r="G7" s="131"/>
      <c r="H7" s="71">
        <v>3800000</v>
      </c>
      <c r="I7" s="71">
        <v>6800000</v>
      </c>
      <c r="J7" s="131"/>
      <c r="K7" s="132"/>
    </row>
    <row r="8" spans="2:11" ht="12.75">
      <c r="B8" s="3" t="s">
        <v>76</v>
      </c>
      <c r="C8" s="71">
        <v>3400000</v>
      </c>
      <c r="D8" s="71">
        <v>4800000</v>
      </c>
      <c r="E8" s="71">
        <v>3000000</v>
      </c>
      <c r="F8" s="71">
        <v>5700000</v>
      </c>
      <c r="G8" s="131"/>
      <c r="H8" s="71">
        <v>3600000</v>
      </c>
      <c r="I8" s="71">
        <v>4600000</v>
      </c>
      <c r="J8" s="131"/>
      <c r="K8" s="132"/>
    </row>
    <row r="9" spans="2:11" ht="12.75">
      <c r="B9" s="3" t="s">
        <v>77</v>
      </c>
      <c r="C9" s="71">
        <v>2800000</v>
      </c>
      <c r="D9" s="71">
        <v>4600000</v>
      </c>
      <c r="E9" s="71">
        <v>3700000</v>
      </c>
      <c r="F9" s="71">
        <v>3200000</v>
      </c>
      <c r="G9" s="131"/>
      <c r="H9" s="71">
        <v>5700000</v>
      </c>
      <c r="I9" s="71">
        <v>5600000</v>
      </c>
      <c r="J9" s="131"/>
      <c r="K9" s="132"/>
    </row>
    <row r="10" spans="2:11" ht="12.75">
      <c r="B10" s="72" t="s">
        <v>78</v>
      </c>
      <c r="C10" s="133"/>
      <c r="D10" s="133"/>
      <c r="E10" s="133"/>
      <c r="F10" s="133"/>
      <c r="G10" s="131"/>
      <c r="H10" s="71">
        <f>SUM(H6:H9)</f>
        <v>16900000</v>
      </c>
      <c r="I10" s="71">
        <f>SUM(I6:I9)</f>
        <v>21900000</v>
      </c>
      <c r="J10" s="131"/>
      <c r="K10" s="132"/>
    </row>
    <row r="11" spans="2:11" ht="13.5" thickBot="1">
      <c r="B11" s="65" t="s">
        <v>79</v>
      </c>
      <c r="C11" s="134"/>
      <c r="D11" s="134"/>
      <c r="E11" s="134"/>
      <c r="F11" s="134"/>
      <c r="G11" s="73"/>
      <c r="H11" s="74">
        <f>F11+H10</f>
        <v>16900000</v>
      </c>
      <c r="I11" s="74">
        <f>H11+I10</f>
        <v>38800000</v>
      </c>
      <c r="J11" s="73"/>
      <c r="K11" s="75"/>
    </row>
    <row r="17" spans="1:3" ht="14.25">
      <c r="A17" t="s">
        <v>64</v>
      </c>
      <c r="B17" s="130"/>
      <c r="C17" t="s">
        <v>65</v>
      </c>
    </row>
    <row r="40" ht="13.5" thickBot="1"/>
    <row r="41" spans="3:11" ht="15" thickBot="1">
      <c r="C41" s="53"/>
      <c r="D41" s="53"/>
      <c r="E41" s="54" t="s">
        <v>66</v>
      </c>
      <c r="F41" s="53"/>
      <c r="G41" s="53"/>
      <c r="H41" s="53"/>
      <c r="I41" s="55"/>
      <c r="J41" s="56" t="s">
        <v>67</v>
      </c>
      <c r="K41" s="57">
        <v>110000000</v>
      </c>
    </row>
    <row r="42" ht="13.5" thickBot="1">
      <c r="K42" t="s">
        <v>68</v>
      </c>
    </row>
    <row r="43" spans="2:11" ht="12.75">
      <c r="B43" s="2"/>
      <c r="C43" s="58"/>
      <c r="D43" s="59"/>
      <c r="E43" s="59" t="s">
        <v>49</v>
      </c>
      <c r="F43" s="59"/>
      <c r="G43" s="60"/>
      <c r="H43" s="61"/>
      <c r="I43" s="62" t="s">
        <v>50</v>
      </c>
      <c r="J43" s="63"/>
      <c r="K43" s="64"/>
    </row>
    <row r="44" spans="2:11" ht="13.5" thickBot="1">
      <c r="B44" s="65" t="s">
        <v>69</v>
      </c>
      <c r="C44" s="66" t="s">
        <v>70</v>
      </c>
      <c r="D44" s="66" t="s">
        <v>53</v>
      </c>
      <c r="E44" s="66" t="s">
        <v>54</v>
      </c>
      <c r="F44" s="66" t="s">
        <v>55</v>
      </c>
      <c r="G44" s="67" t="s">
        <v>71</v>
      </c>
      <c r="H44" s="66" t="s">
        <v>56</v>
      </c>
      <c r="I44" s="66" t="s">
        <v>57</v>
      </c>
      <c r="J44" s="67" t="s">
        <v>72</v>
      </c>
      <c r="K44" s="68" t="s">
        <v>73</v>
      </c>
    </row>
    <row r="45" spans="2:11" ht="12.75">
      <c r="B45" s="69" t="s">
        <v>74</v>
      </c>
      <c r="C45" s="70">
        <v>3200000</v>
      </c>
      <c r="D45" s="70">
        <v>2300000</v>
      </c>
      <c r="E45" s="70">
        <v>2000000</v>
      </c>
      <c r="F45" s="70">
        <v>4600000</v>
      </c>
      <c r="G45" s="131">
        <f>SUM(C45:F45)</f>
        <v>12100000</v>
      </c>
      <c r="H45" s="70">
        <v>3800000</v>
      </c>
      <c r="I45" s="70">
        <v>4900000</v>
      </c>
      <c r="J45" s="131">
        <f>SUM(H45:I45)</f>
        <v>8700000</v>
      </c>
      <c r="K45" s="132">
        <f>G45+J45</f>
        <v>20800000</v>
      </c>
    </row>
    <row r="46" spans="2:11" ht="12.75">
      <c r="B46" s="3" t="s">
        <v>75</v>
      </c>
      <c r="C46" s="71">
        <v>6300000</v>
      </c>
      <c r="D46" s="71">
        <v>3100000</v>
      </c>
      <c r="E46" s="71">
        <v>4000000</v>
      </c>
      <c r="F46" s="71">
        <v>4100000</v>
      </c>
      <c r="G46" s="131">
        <f>SUM(C46:F46)</f>
        <v>17500000</v>
      </c>
      <c r="H46" s="71">
        <v>3800000</v>
      </c>
      <c r="I46" s="71">
        <v>6800000</v>
      </c>
      <c r="J46" s="131">
        <f>SUM(H46:I46)</f>
        <v>10600000</v>
      </c>
      <c r="K46" s="132">
        <f>G46+J46</f>
        <v>28100000</v>
      </c>
    </row>
    <row r="47" spans="2:11" ht="12.75">
      <c r="B47" s="3" t="s">
        <v>76</v>
      </c>
      <c r="C47" s="71">
        <v>3400000</v>
      </c>
      <c r="D47" s="71">
        <v>4800000</v>
      </c>
      <c r="E47" s="71">
        <v>3000000</v>
      </c>
      <c r="F47" s="71">
        <v>5700000</v>
      </c>
      <c r="G47" s="131">
        <f>SUM(C47:F47)</f>
        <v>16900000</v>
      </c>
      <c r="H47" s="71">
        <v>3600000</v>
      </c>
      <c r="I47" s="71">
        <v>4600000</v>
      </c>
      <c r="J47" s="131">
        <f>SUM(H47:I47)</f>
        <v>8200000</v>
      </c>
      <c r="K47" s="132">
        <f>G47+J47</f>
        <v>25100000</v>
      </c>
    </row>
    <row r="48" spans="2:11" ht="12.75">
      <c r="B48" s="3" t="s">
        <v>77</v>
      </c>
      <c r="C48" s="71">
        <v>2800000</v>
      </c>
      <c r="D48" s="71">
        <v>4600000</v>
      </c>
      <c r="E48" s="71">
        <v>3700000</v>
      </c>
      <c r="F48" s="71">
        <v>3200000</v>
      </c>
      <c r="G48" s="131">
        <f>SUM(C48:F48)</f>
        <v>14300000</v>
      </c>
      <c r="H48" s="71">
        <v>5700000</v>
      </c>
      <c r="I48" s="71">
        <v>5600000</v>
      </c>
      <c r="J48" s="131">
        <f>SUM(H48:I48)</f>
        <v>11300000</v>
      </c>
      <c r="K48" s="132">
        <f>G48+J48</f>
        <v>25600000</v>
      </c>
    </row>
    <row r="49" spans="2:11" ht="12.75">
      <c r="B49" s="72" t="s">
        <v>78</v>
      </c>
      <c r="C49" s="133">
        <f>SUM(C45:C48)</f>
        <v>15700000</v>
      </c>
      <c r="D49" s="133">
        <f>SUM(D45:D48)</f>
        <v>14800000</v>
      </c>
      <c r="E49" s="133">
        <f>SUM(E45:E48)</f>
        <v>12700000</v>
      </c>
      <c r="F49" s="133">
        <f>SUM(F45:F48)</f>
        <v>17600000</v>
      </c>
      <c r="G49" s="131">
        <f>SUM(C49:F49)</f>
        <v>60800000</v>
      </c>
      <c r="H49" s="71">
        <f>SUM(H45:H48)</f>
        <v>16900000</v>
      </c>
      <c r="I49" s="71">
        <f>SUM(I45:I48)</f>
        <v>21900000</v>
      </c>
      <c r="J49" s="131">
        <f>SUM(H49:I49)</f>
        <v>38800000</v>
      </c>
      <c r="K49" s="132">
        <f>G49+J49</f>
        <v>99600000</v>
      </c>
    </row>
    <row r="50" spans="2:11" ht="13.5" thickBot="1">
      <c r="B50" s="65" t="s">
        <v>79</v>
      </c>
      <c r="C50" s="134">
        <f>C49</f>
        <v>15700000</v>
      </c>
      <c r="D50" s="134">
        <f>C50+D49</f>
        <v>30500000</v>
      </c>
      <c r="E50" s="134">
        <f>D50+E49</f>
        <v>43200000</v>
      </c>
      <c r="F50" s="134">
        <f>E50+F49</f>
        <v>60800000</v>
      </c>
      <c r="G50" s="73"/>
      <c r="H50" s="74">
        <f>F50+H49</f>
        <v>77700000</v>
      </c>
      <c r="I50" s="74">
        <f>H50+I49</f>
        <v>99600000</v>
      </c>
      <c r="J50" s="73"/>
      <c r="K50" s="75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G56"/>
  <sheetViews>
    <sheetView showGridLines="0" zoomScalePageLayoutView="0" workbookViewId="0" topLeftCell="A1">
      <selection activeCell="B18" activeCellId="1" sqref="B14:B16 B18"/>
    </sheetView>
  </sheetViews>
  <sheetFormatPr defaultColWidth="8.796875" defaultRowHeight="14.25"/>
  <cols>
    <col min="1" max="1" width="22.3984375" style="0" customWidth="1"/>
    <col min="2" max="2" width="10" style="0" customWidth="1"/>
    <col min="4" max="4" width="10.296875" style="0" customWidth="1"/>
    <col min="6" max="6" width="19.69921875" style="0" customWidth="1"/>
    <col min="7" max="7" width="6.296875" style="0" customWidth="1"/>
  </cols>
  <sheetData>
    <row r="1" spans="1:3" ht="19.5" thickBot="1">
      <c r="A1" s="109" t="s">
        <v>102</v>
      </c>
      <c r="B1" s="110"/>
      <c r="C1" s="110"/>
    </row>
    <row r="3" spans="1:7" ht="15.75">
      <c r="A3" s="111" t="s">
        <v>103</v>
      </c>
      <c r="B3" s="111" t="s">
        <v>0</v>
      </c>
      <c r="C3" s="111" t="s">
        <v>2</v>
      </c>
      <c r="D3" s="111" t="s">
        <v>3</v>
      </c>
      <c r="E3" s="112"/>
      <c r="F3" s="113" t="s">
        <v>104</v>
      </c>
      <c r="G3" s="114">
        <v>0.08</v>
      </c>
    </row>
    <row r="4" spans="1:7" ht="15.75">
      <c r="A4" s="1" t="s">
        <v>105</v>
      </c>
      <c r="B4" s="115">
        <v>15800</v>
      </c>
      <c r="C4" s="1">
        <v>1</v>
      </c>
      <c r="D4" s="1">
        <f>C4*B4</f>
        <v>15800</v>
      </c>
      <c r="F4" s="116" t="s">
        <v>106</v>
      </c>
      <c r="G4" s="114">
        <v>0.07</v>
      </c>
    </row>
    <row r="5" spans="1:4" ht="12.75">
      <c r="A5" s="1" t="s">
        <v>107</v>
      </c>
      <c r="B5" s="115">
        <v>17800</v>
      </c>
      <c r="C5" s="1">
        <v>1</v>
      </c>
      <c r="D5" s="1">
        <f aca="true" t="shared" si="0" ref="D5:D12">C5*B5</f>
        <v>17800</v>
      </c>
    </row>
    <row r="6" spans="1:4" ht="12.75">
      <c r="A6" s="1" t="s">
        <v>108</v>
      </c>
      <c r="B6" s="115">
        <v>19800</v>
      </c>
      <c r="C6" s="1">
        <v>1</v>
      </c>
      <c r="D6" s="1">
        <f t="shared" si="0"/>
        <v>19800</v>
      </c>
    </row>
    <row r="7" spans="1:4" ht="12.75">
      <c r="A7" s="1" t="s">
        <v>109</v>
      </c>
      <c r="B7" s="115">
        <v>14800</v>
      </c>
      <c r="C7" s="1">
        <v>2</v>
      </c>
      <c r="D7" s="1">
        <f t="shared" si="0"/>
        <v>29600</v>
      </c>
    </row>
    <row r="8" spans="1:4" ht="12.75">
      <c r="A8" s="1" t="s">
        <v>110</v>
      </c>
      <c r="B8" s="115">
        <v>16500</v>
      </c>
      <c r="C8" s="1">
        <v>1</v>
      </c>
      <c r="D8" s="1">
        <f t="shared" si="0"/>
        <v>16500</v>
      </c>
    </row>
    <row r="9" spans="1:4" ht="12.75">
      <c r="A9" s="1" t="s">
        <v>111</v>
      </c>
      <c r="B9" s="115">
        <v>12600</v>
      </c>
      <c r="C9" s="1">
        <v>1</v>
      </c>
      <c r="D9" s="1">
        <f t="shared" si="0"/>
        <v>12600</v>
      </c>
    </row>
    <row r="10" spans="1:4" ht="12.75">
      <c r="A10" s="1" t="s">
        <v>112</v>
      </c>
      <c r="B10" s="115">
        <v>4300</v>
      </c>
      <c r="C10" s="1">
        <v>1</v>
      </c>
      <c r="D10" s="1">
        <f t="shared" si="0"/>
        <v>4300</v>
      </c>
    </row>
    <row r="11" spans="1:4" ht="12.75">
      <c r="A11" s="1" t="s">
        <v>113</v>
      </c>
      <c r="B11" s="115">
        <v>1800</v>
      </c>
      <c r="C11" s="1">
        <v>1</v>
      </c>
      <c r="D11" s="1">
        <f t="shared" si="0"/>
        <v>1800</v>
      </c>
    </row>
    <row r="12" spans="1:4" ht="12.75">
      <c r="A12" s="1" t="s">
        <v>114</v>
      </c>
      <c r="B12" s="115">
        <v>49800</v>
      </c>
      <c r="C12" s="1">
        <v>1</v>
      </c>
      <c r="D12" s="1">
        <f t="shared" si="0"/>
        <v>49800</v>
      </c>
    </row>
    <row r="13" ht="15" thickBot="1"/>
    <row r="14" spans="1:3" ht="14.25">
      <c r="A14" s="117" t="s">
        <v>115</v>
      </c>
      <c r="B14" s="151"/>
      <c r="C14" s="138"/>
    </row>
    <row r="15" spans="1:3" ht="14.25">
      <c r="A15" s="118" t="s">
        <v>116</v>
      </c>
      <c r="B15" s="152"/>
      <c r="C15" s="138"/>
    </row>
    <row r="16" spans="1:3" ht="15" thickBot="1">
      <c r="A16" s="117" t="s">
        <v>117</v>
      </c>
      <c r="B16" s="153"/>
      <c r="C16" s="138"/>
    </row>
    <row r="17" ht="15" thickBot="1">
      <c r="C17" s="150"/>
    </row>
    <row r="18" spans="1:3" ht="15" thickBot="1">
      <c r="A18" s="119" t="s">
        <v>118</v>
      </c>
      <c r="B18" s="149"/>
      <c r="C18" s="142"/>
    </row>
    <row r="39" spans="1:3" ht="19.5" thickBot="1">
      <c r="A39" s="109" t="s">
        <v>102</v>
      </c>
      <c r="B39" s="110"/>
      <c r="C39" s="110"/>
    </row>
    <row r="41" spans="1:7" ht="15.75">
      <c r="A41" s="111" t="s">
        <v>103</v>
      </c>
      <c r="B41" s="111" t="s">
        <v>0</v>
      </c>
      <c r="C41" s="111" t="s">
        <v>2</v>
      </c>
      <c r="D41" s="111" t="s">
        <v>3</v>
      </c>
      <c r="F41" s="113" t="s">
        <v>104</v>
      </c>
      <c r="G41" s="114">
        <v>0.08</v>
      </c>
    </row>
    <row r="42" spans="1:7" ht="15.75">
      <c r="A42" s="1" t="s">
        <v>105</v>
      </c>
      <c r="B42" s="115">
        <v>15800</v>
      </c>
      <c r="C42" s="1">
        <v>1</v>
      </c>
      <c r="D42" s="115">
        <f>B42*C42</f>
        <v>15800</v>
      </c>
      <c r="F42" s="116" t="s">
        <v>106</v>
      </c>
      <c r="G42" s="114">
        <v>0.07</v>
      </c>
    </row>
    <row r="43" spans="1:4" ht="12.75">
      <c r="A43" s="1" t="s">
        <v>107</v>
      </c>
      <c r="B43" s="115">
        <v>17800</v>
      </c>
      <c r="C43" s="1">
        <v>1</v>
      </c>
      <c r="D43" s="115">
        <f aca="true" t="shared" si="1" ref="D43:D50">B43*C43</f>
        <v>17800</v>
      </c>
    </row>
    <row r="44" spans="1:4" ht="12.75">
      <c r="A44" s="1" t="s">
        <v>108</v>
      </c>
      <c r="B44" s="115">
        <v>19800</v>
      </c>
      <c r="C44" s="1">
        <v>1</v>
      </c>
      <c r="D44" s="115">
        <f t="shared" si="1"/>
        <v>19800</v>
      </c>
    </row>
    <row r="45" spans="1:4" ht="12.75">
      <c r="A45" s="1" t="s">
        <v>109</v>
      </c>
      <c r="B45" s="115">
        <v>14800</v>
      </c>
      <c r="C45" s="1">
        <v>2</v>
      </c>
      <c r="D45" s="115">
        <f t="shared" si="1"/>
        <v>29600</v>
      </c>
    </row>
    <row r="46" spans="1:4" ht="12.75">
      <c r="A46" s="1" t="s">
        <v>110</v>
      </c>
      <c r="B46" s="115">
        <v>16500</v>
      </c>
      <c r="C46" s="1">
        <v>1</v>
      </c>
      <c r="D46" s="115">
        <f t="shared" si="1"/>
        <v>16500</v>
      </c>
    </row>
    <row r="47" spans="1:4" ht="12.75">
      <c r="A47" s="1" t="s">
        <v>111</v>
      </c>
      <c r="B47" s="115">
        <v>12600</v>
      </c>
      <c r="C47" s="1">
        <v>1</v>
      </c>
      <c r="D47" s="115">
        <f t="shared" si="1"/>
        <v>12600</v>
      </c>
    </row>
    <row r="48" spans="1:4" ht="12.75">
      <c r="A48" s="1" t="s">
        <v>112</v>
      </c>
      <c r="B48" s="115">
        <v>4300</v>
      </c>
      <c r="C48" s="1">
        <v>1</v>
      </c>
      <c r="D48" s="115">
        <f t="shared" si="1"/>
        <v>4300</v>
      </c>
    </row>
    <row r="49" spans="1:4" ht="12.75">
      <c r="A49" s="1" t="s">
        <v>113</v>
      </c>
      <c r="B49" s="115">
        <v>1800</v>
      </c>
      <c r="C49" s="1">
        <v>1</v>
      </c>
      <c r="D49" s="115">
        <f t="shared" si="1"/>
        <v>1800</v>
      </c>
    </row>
    <row r="50" spans="1:4" ht="12.75">
      <c r="A50" s="1" t="s">
        <v>119</v>
      </c>
      <c r="B50" s="115">
        <v>49800</v>
      </c>
      <c r="C50" s="1">
        <v>1</v>
      </c>
      <c r="D50" s="115">
        <f t="shared" si="1"/>
        <v>49800</v>
      </c>
    </row>
    <row r="51" ht="13.5" thickBot="1"/>
    <row r="52" spans="1:3" ht="12.75">
      <c r="A52" s="117" t="s">
        <v>115</v>
      </c>
      <c r="B52" s="146">
        <f>SUM(D42:D50)</f>
        <v>168000</v>
      </c>
      <c r="C52" s="135" t="s">
        <v>120</v>
      </c>
    </row>
    <row r="53" spans="1:3" ht="12.75">
      <c r="A53" s="118" t="s">
        <v>116</v>
      </c>
      <c r="B53" s="147">
        <f>-B52*G42</f>
        <v>-11760.000000000002</v>
      </c>
      <c r="C53" s="135" t="s">
        <v>144</v>
      </c>
    </row>
    <row r="54" spans="1:3" ht="13.5" thickBot="1">
      <c r="A54" s="117" t="s">
        <v>117</v>
      </c>
      <c r="B54" s="148">
        <f>(B52+B53)*G41</f>
        <v>12499.2</v>
      </c>
      <c r="C54" s="135" t="s">
        <v>145</v>
      </c>
    </row>
    <row r="55" ht="13.5" thickBot="1">
      <c r="C55" s="136"/>
    </row>
    <row r="56" spans="1:3" ht="13.5" thickBot="1">
      <c r="A56" s="119" t="s">
        <v>118</v>
      </c>
      <c r="B56" s="149">
        <f>B52+B53+B54</f>
        <v>168739.2</v>
      </c>
      <c r="C56" s="137" t="s">
        <v>121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2:F43"/>
  <sheetViews>
    <sheetView showGridLines="0" zoomScalePageLayoutView="0" workbookViewId="0" topLeftCell="A1">
      <selection activeCell="F3" sqref="F3:F5"/>
    </sheetView>
  </sheetViews>
  <sheetFormatPr defaultColWidth="8.796875" defaultRowHeight="14.25"/>
  <cols>
    <col min="2" max="5" width="8" style="0" customWidth="1"/>
    <col min="6" max="6" width="12.3984375" style="0" bestFit="1" customWidth="1"/>
  </cols>
  <sheetData>
    <row r="1" ht="159" customHeight="1" thickBot="1"/>
    <row r="2" spans="2:6" ht="15" thickTop="1">
      <c r="B2" s="79" t="s">
        <v>80</v>
      </c>
      <c r="C2" s="80" t="s">
        <v>81</v>
      </c>
      <c r="D2" s="80" t="s">
        <v>82</v>
      </c>
      <c r="E2" s="80" t="s">
        <v>83</v>
      </c>
      <c r="F2" s="81" t="s">
        <v>84</v>
      </c>
    </row>
    <row r="3" spans="2:6" ht="14.25">
      <c r="B3" s="82">
        <v>2002</v>
      </c>
      <c r="C3" s="83">
        <v>5</v>
      </c>
      <c r="D3" s="83">
        <v>2002</v>
      </c>
      <c r="E3" s="83">
        <v>6</v>
      </c>
      <c r="F3" s="84"/>
    </row>
    <row r="4" spans="2:6" ht="12.75">
      <c r="B4" s="82">
        <v>2002</v>
      </c>
      <c r="C4" s="83">
        <v>10</v>
      </c>
      <c r="D4" s="83">
        <v>2003</v>
      </c>
      <c r="E4" s="83">
        <v>12</v>
      </c>
      <c r="F4" s="84"/>
    </row>
    <row r="5" spans="2:6" ht="13.5" thickBot="1">
      <c r="B5" s="85">
        <v>2002</v>
      </c>
      <c r="C5" s="86">
        <v>9</v>
      </c>
      <c r="D5" s="86">
        <v>2004</v>
      </c>
      <c r="E5" s="86">
        <v>3</v>
      </c>
      <c r="F5" s="84"/>
    </row>
    <row r="6" ht="15" thickTop="1"/>
    <row r="39" ht="13.5" thickBot="1"/>
    <row r="40" spans="2:6" ht="13.5" thickTop="1">
      <c r="B40" s="79" t="s">
        <v>80</v>
      </c>
      <c r="C40" s="80" t="s">
        <v>81</v>
      </c>
      <c r="D40" s="80" t="s">
        <v>82</v>
      </c>
      <c r="E40" s="80" t="s">
        <v>83</v>
      </c>
      <c r="F40" s="81" t="s">
        <v>84</v>
      </c>
    </row>
    <row r="41" spans="2:6" ht="12.75">
      <c r="B41" s="82">
        <v>2002</v>
      </c>
      <c r="C41" s="83">
        <v>5</v>
      </c>
      <c r="D41" s="83">
        <v>2002</v>
      </c>
      <c r="E41" s="83">
        <v>6</v>
      </c>
      <c r="F41" s="84">
        <f>(D41-B41)*12+E41-C41+1</f>
        <v>2</v>
      </c>
    </row>
    <row r="42" spans="2:6" ht="12.75">
      <c r="B42" s="82">
        <v>2002</v>
      </c>
      <c r="C42" s="83">
        <v>10</v>
      </c>
      <c r="D42" s="83">
        <v>2003</v>
      </c>
      <c r="E42" s="83">
        <v>12</v>
      </c>
      <c r="F42" s="84">
        <f>(D42-B42)*12+E42-C42+1</f>
        <v>15</v>
      </c>
    </row>
    <row r="43" spans="2:6" ht="13.5" thickBot="1">
      <c r="B43" s="85">
        <v>2002</v>
      </c>
      <c r="C43" s="86">
        <v>9</v>
      </c>
      <c r="D43" s="86">
        <v>2004</v>
      </c>
      <c r="E43" s="86">
        <v>3</v>
      </c>
      <c r="F43" s="84">
        <f>(D43-B43)*12+E43-C43+1</f>
        <v>19</v>
      </c>
    </row>
    <row r="44" ht="13.5" thickTop="1"/>
  </sheetData>
  <sheetProtection/>
  <printOptions/>
  <pageMargins left="0.75" right="0.75" top="1" bottom="1" header="0.512" footer="0.512"/>
  <pageSetup horizontalDpi="400" verticalDpi="4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B2:D46"/>
  <sheetViews>
    <sheetView showGridLines="0" zoomScalePageLayoutView="0" workbookViewId="0" topLeftCell="A2">
      <selection activeCell="D8" sqref="D8"/>
    </sheetView>
  </sheetViews>
  <sheetFormatPr defaultColWidth="9" defaultRowHeight="14.25"/>
  <cols>
    <col min="1" max="1" width="9" style="27" customWidth="1"/>
    <col min="2" max="2" width="10.3984375" style="27" customWidth="1"/>
    <col min="3" max="16384" width="9" style="27" customWidth="1"/>
  </cols>
  <sheetData>
    <row r="2" ht="15.75">
      <c r="B2" s="89" t="s">
        <v>94</v>
      </c>
    </row>
    <row r="4" spans="2:4" ht="12.75">
      <c r="B4" s="90" t="s">
        <v>95</v>
      </c>
      <c r="C4" s="90" t="s">
        <v>96</v>
      </c>
      <c r="D4" s="90" t="s">
        <v>97</v>
      </c>
    </row>
    <row r="5" spans="2:4" ht="13.5">
      <c r="B5" s="28" t="s">
        <v>98</v>
      </c>
      <c r="C5" s="28">
        <v>30</v>
      </c>
      <c r="D5" s="28">
        <v>75.4</v>
      </c>
    </row>
    <row r="6" spans="2:4" ht="13.5">
      <c r="B6" s="28" t="s">
        <v>99</v>
      </c>
      <c r="C6" s="28">
        <v>123</v>
      </c>
      <c r="D6" s="28">
        <v>60.5</v>
      </c>
    </row>
    <row r="7" spans="2:4" ht="14.25" thickBot="1">
      <c r="B7" s="28" t="s">
        <v>100</v>
      </c>
      <c r="C7" s="28">
        <v>138</v>
      </c>
      <c r="D7" s="91">
        <v>62.3</v>
      </c>
    </row>
    <row r="8" spans="2:4" ht="14.25" thickBot="1" thickTop="1">
      <c r="B8" s="92"/>
      <c r="C8" s="93" t="s">
        <v>101</v>
      </c>
      <c r="D8" s="94"/>
    </row>
    <row r="9" ht="13.5" thickTop="1"/>
    <row r="40" ht="15.75">
      <c r="B40" s="89" t="s">
        <v>94</v>
      </c>
    </row>
    <row r="42" spans="2:4" ht="12.75">
      <c r="B42" s="90" t="s">
        <v>95</v>
      </c>
      <c r="C42" s="90" t="s">
        <v>96</v>
      </c>
      <c r="D42" s="90" t="s">
        <v>97</v>
      </c>
    </row>
    <row r="43" spans="2:4" ht="12.75">
      <c r="B43" s="28" t="s">
        <v>98</v>
      </c>
      <c r="C43" s="28">
        <v>30</v>
      </c>
      <c r="D43" s="28">
        <v>75.4</v>
      </c>
    </row>
    <row r="44" spans="2:4" ht="12.75">
      <c r="B44" s="28" t="s">
        <v>99</v>
      </c>
      <c r="C44" s="28">
        <v>123</v>
      </c>
      <c r="D44" s="28">
        <v>60.5</v>
      </c>
    </row>
    <row r="45" spans="2:4" ht="13.5" thickBot="1">
      <c r="B45" s="28" t="s">
        <v>100</v>
      </c>
      <c r="C45" s="28">
        <v>138</v>
      </c>
      <c r="D45" s="91">
        <v>62.3</v>
      </c>
    </row>
    <row r="46" spans="2:4" ht="14.25" thickBot="1" thickTop="1">
      <c r="B46" s="92"/>
      <c r="C46" s="93" t="s">
        <v>101</v>
      </c>
      <c r="D46" s="94">
        <f>(C43*D43+C44*D44+C45*D45)/SUM(C43:C45)</f>
        <v>62.88969072164949</v>
      </c>
    </row>
    <row r="47" ht="13.5" thickTop="1"/>
  </sheetData>
  <sheetProtection/>
  <printOptions/>
  <pageMargins left="0.75" right="0.75" top="1" bottom="1" header="0.512" footer="0.512"/>
  <pageSetup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エムティ･ソフト</Manager>
  <Company>エムティ･ソフト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計算応用－マクロ判定付き</dc:title>
  <dc:subject>計算応用－マクロ判定付き</dc:subject>
  <dc:creator>エムティ･ソフト</dc:creator>
  <cp:keywords/>
  <dc:description>基本的な計算式の設定方法</dc:description>
  <cp:lastModifiedBy>太田幸男</cp:lastModifiedBy>
  <cp:lastPrinted>2004-04-08T10:45:21Z</cp:lastPrinted>
  <dcterms:created xsi:type="dcterms:W3CDTF">1998-11-01T12:01:33Z</dcterms:created>
  <dcterms:modified xsi:type="dcterms:W3CDTF">2018-03-12T12:07:36Z</dcterms:modified>
  <cp:category/>
  <cp:version/>
  <cp:contentType/>
  <cp:contentStatus/>
</cp:coreProperties>
</file>